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03 Fortgeschritten\"/>
    </mc:Choice>
  </mc:AlternateContent>
  <xr:revisionPtr revIDLastSave="0" documentId="13_ncr:1_{DFA22F07-2EB7-4C61-A09E-29490ECFC63F}" xr6:coauthVersionLast="36" xr6:coauthVersionMax="36" xr10:uidLastSave="{00000000-0000-0000-0000-000000000000}"/>
  <bookViews>
    <workbookView xWindow="14475" yWindow="-15" windowWidth="7305" windowHeight="8880" tabRatio="956" xr2:uid="{00000000-000D-0000-FFFF-FFFF00000000}"/>
  </bookViews>
  <sheets>
    <sheet name="DBSUMME" sheetId="26" r:id="rId1"/>
    <sheet name="DBSUMME Lösung" sheetId="4" r:id="rId2"/>
    <sheet name="DBSUMME(2)" sheetId="3" r:id="rId3"/>
    <sheet name="DBSUMME(2) Lösung" sheetId="27" r:id="rId4"/>
    <sheet name="ZÄHLENWENN" sheetId="28" r:id="rId5"/>
    <sheet name="ZÄHLENWENN Lösung" sheetId="5" r:id="rId6"/>
    <sheet name="ZÄHLENWENNS" sheetId="8" r:id="rId7"/>
    <sheet name="ZÄHLENWENNS Lösung" sheetId="31" r:id="rId8"/>
    <sheet name="ZÄHLENWENNS(2)" sheetId="9" r:id="rId9"/>
    <sheet name="ZÄHLENWENNS(2) Lösung" sheetId="30" r:id="rId10"/>
    <sheet name="LINKS" sheetId="15" r:id="rId11"/>
    <sheet name="LINKS Lösung" sheetId="32" r:id="rId12"/>
    <sheet name="RECHTS" sheetId="14" r:id="rId13"/>
    <sheet name="RECHTS Lösung" sheetId="33" r:id="rId14"/>
    <sheet name="TEIL" sheetId="17" r:id="rId15"/>
    <sheet name="TEIL Lösung" sheetId="34" r:id="rId16"/>
    <sheet name="ERSETZEN" sheetId="13" r:id="rId17"/>
    <sheet name="ERSETZEN Lösung" sheetId="35" r:id="rId18"/>
    <sheet name="WECHSELN" sheetId="16" r:id="rId19"/>
    <sheet name="WECHSELN Lösung" sheetId="36" r:id="rId20"/>
    <sheet name="SUCHEN" sheetId="12" r:id="rId21"/>
    <sheet name="SUCHEN Lösung" sheetId="37" r:id="rId22"/>
    <sheet name="FINDEN" sheetId="10" r:id="rId23"/>
    <sheet name="FINDEN Lösung" sheetId="38" r:id="rId24"/>
    <sheet name="VERKETTEN" sheetId="18" r:id="rId25"/>
    <sheet name="VERKETTEN Lösung" sheetId="39" r:id="rId26"/>
    <sheet name="KAUFM_UND" sheetId="20" r:id="rId27"/>
    <sheet name="KAUFM_UND Lösung" sheetId="40" r:id="rId28"/>
    <sheet name="TEXT" sheetId="23" r:id="rId29"/>
    <sheet name="TEXT Lösung" sheetId="41" r:id="rId30"/>
    <sheet name="LÄNGE" sheetId="25" r:id="rId31"/>
    <sheet name="LÄNGE Lösung" sheetId="42" r:id="rId32"/>
    <sheet name="VERSCHACHTELN-Beisp.1" sheetId="21" r:id="rId33"/>
    <sheet name="VERSCHACHTELN-Beisp.1  Lösung" sheetId="43" r:id="rId34"/>
    <sheet name="VERSCHACHTELN-Beisp.2" sheetId="50" r:id="rId35"/>
    <sheet name="VERSCHACHTELN-Beisp.2 Lösung" sheetId="51" r:id="rId36"/>
    <sheet name="VERSCHACHTELN-Beisp. 3" sheetId="54" r:id="rId37"/>
    <sheet name="VERSCHACHTELN-Beisp. 3 Lösung" sheetId="56" r:id="rId38"/>
    <sheet name="VERSCHACHTELN Advanced" sheetId="22" r:id="rId39"/>
  </sheets>
  <calcPr calcId="191029"/>
</workbook>
</file>

<file path=xl/calcChain.xml><?xml version="1.0" encoding="utf-8"?>
<calcChain xmlns="http://schemas.openxmlformats.org/spreadsheetml/2006/main">
  <c r="B2" i="22" l="1"/>
  <c r="B3" i="51" l="1"/>
  <c r="B2" i="41"/>
  <c r="B4" i="37"/>
  <c r="B7" i="22" l="1"/>
  <c r="A8" i="56"/>
  <c r="B2" i="56"/>
  <c r="C2" i="56" s="1"/>
  <c r="B2" i="54"/>
  <c r="C2" i="54" s="1"/>
  <c r="A5" i="56" l="1"/>
  <c r="A7" i="56"/>
  <c r="B2" i="51" l="1"/>
  <c r="B4" i="36" l="1"/>
  <c r="B2" i="35"/>
  <c r="D7" i="31"/>
  <c r="B3" i="34" l="1"/>
  <c r="B4" i="34"/>
  <c r="B2" i="34"/>
  <c r="B2" i="43" l="1"/>
  <c r="B9" i="43" l="1"/>
  <c r="B8" i="43"/>
  <c r="B7" i="43"/>
  <c r="B4" i="43"/>
  <c r="B3" i="43"/>
  <c r="B2" i="42"/>
  <c r="B5" i="41"/>
  <c r="B4" i="41"/>
  <c r="B3" i="41"/>
  <c r="C3" i="40"/>
  <c r="C2" i="40"/>
  <c r="D3" i="39"/>
  <c r="D2" i="39"/>
  <c r="B3" i="38"/>
  <c r="B2" i="38"/>
  <c r="B5" i="37"/>
  <c r="B3" i="37"/>
  <c r="B2" i="37"/>
  <c r="B3" i="36"/>
  <c r="B2" i="36"/>
  <c r="B3" i="35"/>
  <c r="B9" i="34"/>
  <c r="B8" i="34"/>
  <c r="B7" i="34"/>
  <c r="B4" i="33"/>
  <c r="B3" i="33"/>
  <c r="B2" i="33"/>
  <c r="B4" i="32"/>
  <c r="B3" i="32"/>
  <c r="B2" i="32"/>
  <c r="D6" i="30"/>
  <c r="D16" i="27"/>
  <c r="D15" i="27" l="1"/>
  <c r="F4" i="22" l="1"/>
  <c r="D4" i="22"/>
  <c r="B4" i="22"/>
  <c r="F3" i="22"/>
  <c r="D3" i="22"/>
  <c r="B3" i="22"/>
  <c r="F2" i="22"/>
  <c r="D2" i="22"/>
  <c r="D13" i="5" l="1"/>
  <c r="D12" i="5"/>
  <c r="D11" i="5"/>
  <c r="D10" i="5"/>
  <c r="D9" i="5"/>
  <c r="C10" i="4"/>
</calcChain>
</file>

<file path=xl/sharedStrings.xml><?xml version="1.0" encoding="utf-8"?>
<sst xmlns="http://schemas.openxmlformats.org/spreadsheetml/2006/main" count="514" uniqueCount="207">
  <si>
    <t>Baum</t>
  </si>
  <si>
    <t>Höhe</t>
  </si>
  <si>
    <t>Alter</t>
  </si>
  <si>
    <t>Ertrag</t>
  </si>
  <si>
    <t>Gewinn</t>
  </si>
  <si>
    <t>&gt;3</t>
  </si>
  <si>
    <t>&lt;5</t>
  </si>
  <si>
    <t>Apfel</t>
  </si>
  <si>
    <t>Birne</t>
  </si>
  <si>
    <t>Kirsche</t>
  </si>
  <si>
    <t>Kunde</t>
  </si>
  <si>
    <t>Land</t>
  </si>
  <si>
    <t>Jahresumsatz</t>
  </si>
  <si>
    <t>Aufträge</t>
  </si>
  <si>
    <t>Kaiser</t>
  </si>
  <si>
    <t>Bauer</t>
  </si>
  <si>
    <t>Beckmann</t>
  </si>
  <si>
    <t>Müller</t>
  </si>
  <si>
    <t>Rickmers</t>
  </si>
  <si>
    <t>Deutschland</t>
  </si>
  <si>
    <t>Schweiz</t>
  </si>
  <si>
    <t>Analyse</t>
  </si>
  <si>
    <t>&gt;500000</t>
  </si>
  <si>
    <t>&gt;5</t>
  </si>
  <si>
    <t>Gesamtgewinn Apfelbäume:</t>
  </si>
  <si>
    <t>Gesamtgewinn Apfelbäume mit Höhe zwischen 3 und 5 m und Birnbäumen:</t>
  </si>
  <si>
    <t>=DBSUMME(A1:E7;"Gewinn";A11:A12)</t>
  </si>
  <si>
    <t>=DBSUMME(A1:E7;"Gewinn";A11:F13)</t>
  </si>
  <si>
    <t>=DBSUMME(A1:D5;C8;A8:D9)</t>
  </si>
  <si>
    <t>Kisten</t>
  </si>
  <si>
    <t>Sorte</t>
  </si>
  <si>
    <t>=ZÄHLENWENN(A2:A7;"Apfel")</t>
  </si>
  <si>
    <t>Anzahl der Zellen 
mit dem Wert Apfel:</t>
  </si>
  <si>
    <t>Anzahl der Zellen 
mit enem Wert größer als 15:</t>
  </si>
  <si>
    <t>=ZÄHLENWENN(B2:B7;"&gt;15")</t>
  </si>
  <si>
    <t>=ZÄHLENWENN(A2:A7;A2)+ZÄHLENWENN(A2:A7;A3)</t>
  </si>
  <si>
    <t>=ZÄHLENWENN(A2:A7;"*")</t>
  </si>
  <si>
    <t>Anzahl der Zellen mit beliebigem Text:</t>
  </si>
  <si>
    <t>Anzahl der Zellen mit dem Wert 
Apfel und Birne:</t>
  </si>
  <si>
    <t>Anzahl der Zellen mit 5 Zeichen und 
"el" als letzten beiden Zeichen:</t>
  </si>
  <si>
    <t>=ZÄHLENWENN(A2:A7;"???el")</t>
  </si>
  <si>
    <t>Verkäufer</t>
  </si>
  <si>
    <t>Hofer</t>
  </si>
  <si>
    <t>Bonus 1</t>
  </si>
  <si>
    <t>Bonus 2</t>
  </si>
  <si>
    <t>Bonus 3</t>
  </si>
  <si>
    <t>Maier</t>
  </si>
  <si>
    <t>ja</t>
  </si>
  <si>
    <t>nein</t>
  </si>
  <si>
    <t>=ZÄHLENWENNS(B2:B5;"ja";C2:C5;"ja")</t>
  </si>
  <si>
    <t>Jänner</t>
  </si>
  <si>
    <t>Februar</t>
  </si>
  <si>
    <t>März</t>
  </si>
  <si>
    <t>Region 1</t>
  </si>
  <si>
    <t>Region 2</t>
  </si>
  <si>
    <t>Region 3</t>
  </si>
  <si>
    <t>=ZÄHLENWENNS(B2:B4;"&gt;25000";D2:D4;"&gt;23000")</t>
  </si>
  <si>
    <t>Frank Mc Court</t>
  </si>
  <si>
    <t>Ergebnis</t>
  </si>
  <si>
    <t>Beschreibung</t>
  </si>
  <si>
    <t>Fahrradfahren</t>
  </si>
  <si>
    <t>=FINDEN("C";A2)</t>
  </si>
  <si>
    <t>=FINDEN("fahr";A3)</t>
  </si>
  <si>
    <t>Ermittelt die Position des ersten "C" in der Zeichenfolge. Ergebnis: "10"</t>
  </si>
  <si>
    <t>Ermittelt die Position des ersten "fahr" in der Zeichenfolge. Ergebnis: "8"</t>
  </si>
  <si>
    <t>Anzahl Verkäufer, die sowohl Bonus 1 als auch Bonus 2 erhalten:</t>
  </si>
  <si>
    <t>=SUCHEN("C";A2)</t>
  </si>
  <si>
    <t>Ermittelt die Position des ersten "C" in der Zeichenfolge. Ergebnis: "8"</t>
  </si>
  <si>
    <t>Ermittelt die Position des ersten "fahr" in der Zeichenfolge. Ergebnis: "1"</t>
  </si>
  <si>
    <t>=SUCHEN("fahr";A3)</t>
  </si>
  <si>
    <t>Ermittelt die Position der ersten Zeichenfolge, die mit "r" beginnt und mit "n" endet. Dazwischen dürfen sich mehrere beliebige Zeichen befinden. Ergebnis: "4"</t>
  </si>
  <si>
    <t>=SUCHEN("r*n";A4)</t>
  </si>
  <si>
    <t>Ermittelt die Position der ersten Zeichenfolge, die mit "r" beginnt und mit "n" endet. Dazwischen darf sich ein beliebiges Zeichen befinden. Ergebnis: "11"</t>
  </si>
  <si>
    <t>=SUCHEN("r?n";A5)</t>
  </si>
  <si>
    <t>m.muster@excel.at</t>
  </si>
  <si>
    <t>=ERSETZEN(A2;9;1;"(at)")</t>
  </si>
  <si>
    <t>8650 Kindberg</t>
  </si>
  <si>
    <t>8700 Leoben</t>
  </si>
  <si>
    <t>8600 Bruck/Mur</t>
  </si>
  <si>
    <t>=LINKS(A2;4)</t>
  </si>
  <si>
    <t>=LINKS(A3;4)</t>
  </si>
  <si>
    <t>Artikel001</t>
  </si>
  <si>
    <t>Artikel002</t>
  </si>
  <si>
    <t>Artikel003</t>
  </si>
  <si>
    <t>Extrahiert die ersten vier Zeichen der Zeichenfolge in A2.</t>
  </si>
  <si>
    <t>Extrahiert die ersten vier Zeichen der Zeichenfolge in A3.</t>
  </si>
  <si>
    <t>=LINKS(A4;4)</t>
  </si>
  <si>
    <t>Extrahiert die ersten vier Zeichen der Zeichenfolge in A4.</t>
  </si>
  <si>
    <t>Extrahiert die letzten drei Zeichen der Zeichenfolge in A2 .</t>
  </si>
  <si>
    <t>Extrahiert die letzten drei Zeichen der Zeichenfolge in A3 .</t>
  </si>
  <si>
    <t>Extrahiert die letzten drei Zeichen der Zeichenfolge in A4 .</t>
  </si>
  <si>
    <t>Daten</t>
  </si>
  <si>
    <t>Umsatzdaten</t>
  </si>
  <si>
    <t>Quartal 1, 2011</t>
  </si>
  <si>
    <t>=WECHSELN(A2;"Umsatz";"Verkaufs")</t>
  </si>
  <si>
    <t>=WECHSELN(A3;"2";"3";1)</t>
  </si>
  <si>
    <t>Formel</t>
  </si>
  <si>
    <t>Wechselt die erste Instanz von "2" in "3".</t>
  </si>
  <si>
    <t>Wechselt "Umsatz" in "Verkaufs".</t>
  </si>
  <si>
    <t>dunkelgrün</t>
  </si>
  <si>
    <t>dunkelblau</t>
  </si>
  <si>
    <t>dunkelrot</t>
  </si>
  <si>
    <t>Frank</t>
  </si>
  <si>
    <t>Mc Court</t>
  </si>
  <si>
    <t>Buchautor</t>
  </si>
  <si>
    <t>=VERKETTEN(A3;" ";B3;" ";"ist ein fantastischer";" ";C3)</t>
  </si>
  <si>
    <t>=A2&amp;" "&amp;B2</t>
  </si>
  <si>
    <t>Das obige Beispiel wird erweitert: Nach einem Leerzeichen wird der Text „ist ein fantastischer“ (in Hochkommas!) eingegeben. Es folgen ein Leerzeichen und „Buchautor“ als  Zellbezug C2.</t>
  </si>
  <si>
    <t>Verkettet wird A2 (Frank) mit B3 (Mc Court). Das Leerzeichen zwischen Vor- und Nachnamen wird in die Formel in Hochkommas (" ") eingegeben.</t>
  </si>
  <si>
    <t>A2 (Frank) und B2 (Mc Court) werden mit "&amp;" verknüpft. Das Leerzeichen zwischen Vor- und Nachname wird in Hochkommas (" ") eingegeben.</t>
  </si>
  <si>
    <t>H</t>
  </si>
  <si>
    <t>M</t>
  </si>
  <si>
    <t>=A3&amp;"&amp;"&amp;B3</t>
  </si>
  <si>
    <t>A3 (H) und B3 (M) werden mit "&amp;" verknüpft. Das "&amp;" zwischen "H" und "M" wird in Hochkommas (" ") eingegeben.</t>
  </si>
  <si>
    <t>vorname.nachname@unileoben.ac.at</t>
  </si>
  <si>
    <t>gustav.gans@gmail.com</t>
  </si>
  <si>
    <t>hary.hurtig@gmx.at</t>
  </si>
  <si>
    <t>20095-Hamburg</t>
  </si>
  <si>
    <t>8700-Leoben</t>
  </si>
  <si>
    <t>=LINKS(A2;FINDEN("-";A2)-1)</t>
  </si>
  <si>
    <t>8600-Bruck/Mur</t>
  </si>
  <si>
    <t>=LINKS(A3;FINDEN("-";A3)-1)</t>
  </si>
  <si>
    <t>=LINKS(A4;FINDEN("-";A4)-1)</t>
  </si>
  <si>
    <t>=GROSS2(LINKS(A2;FINDEN(".";A2)-1))</t>
  </si>
  <si>
    <t>=GROSS2(TEIL(A2;FINDEN(".";A2)+1;FINDEN("@";A2)-FINDEN(".";A2)-1))</t>
  </si>
  <si>
    <t>=RECHTS(A2;LÄNGE(A2)-FINDEN("@";A2))</t>
  </si>
  <si>
    <t>=TEXT(A2;"#,000")</t>
  </si>
  <si>
    <t>=TEXT(A3;"#.###,00 €")</t>
  </si>
  <si>
    <t>=TEXT(A4;"# ???/???")</t>
  </si>
  <si>
    <t>=TEXT(A5;"tt.MM.jjjj")</t>
  </si>
  <si>
    <t>Preis Netto</t>
  </si>
  <si>
    <t xml:space="preserve"> MwSt.</t>
  </si>
  <si>
    <t>Preis Brutto</t>
  </si>
  <si>
    <t>Datum</t>
  </si>
  <si>
    <t>=TEIL(A2;6;50)</t>
  </si>
  <si>
    <t>=TEIL(A3;6;50)</t>
  </si>
  <si>
    <t>=TEIL(A4;6;50)</t>
  </si>
  <si>
    <t>=TEIL(A7;7;10)</t>
  </si>
  <si>
    <t>=TEIL(A8;7;10)</t>
  </si>
  <si>
    <t>=TEIL(A9;7;10)</t>
  </si>
  <si>
    <t>Extrahiert aus der Zeichenfolge in A2 ab dem 6. Zeichen 50 Zeichen.</t>
  </si>
  <si>
    <t>Extrahiert aus der Zeichenfolge in A3 ab dem 6. Zeichen 50 Zeichen.</t>
  </si>
  <si>
    <t>Extrahiert aus der Zeichenfolge in A4 ab dem 6. Zeichen 50 Zeichen.</t>
  </si>
  <si>
    <t>Extrahiert aus der Zeichenfolge in A7 ab dem 7. Zeichen 10 Zeichen .</t>
  </si>
  <si>
    <t>Extrahiert aus der Zeichenfolge in A8 ab dem 7. Zeichen 10 Zeichen .</t>
  </si>
  <si>
    <t>Extrahiert aus der Zeichenfolge in A9 ab dem 7. Zeichen 10 Zeichen.</t>
  </si>
  <si>
    <t>=VERKETTEN("Der Artikel kostet";" ";TEXT(C2;"#.##0,00 €");" ";"inkl. MwSt.")</t>
  </si>
  <si>
    <t>="Datum: " &amp; TEXT(D2;"jjjj-MM-tt")</t>
  </si>
  <si>
    <t>Gibt den Wert in Zelle A2 mit drei Nachkommastellen aus.</t>
  </si>
  <si>
    <t>Gibt den Wert in Zelle A3 mit Tausendertrennpunkt, 2 Nachkommastellen und dem Eurozeichen aus.</t>
  </si>
  <si>
    <t>Gibt die Nachkommastelle des Werts in A4 als Bruch aus.</t>
  </si>
  <si>
    <t>Zeigt das Datum in A5 wie folgt an:  Tag mit vorangestellter 0,  Monat falls zutreffend mit vorangestellter 0, Jahreszahl vierstellig.</t>
  </si>
  <si>
    <t>=LÄNGE(A2)</t>
  </si>
  <si>
    <t>Gibt die Anzahl der Zeichen in Zelle A2 zurück.</t>
  </si>
  <si>
    <t>Meine Überschrift</t>
  </si>
  <si>
    <t>20095 Hamburg</t>
  </si>
  <si>
    <t>=RECHTS(A7;LÄNGE(A7)-SUCHEN(" ";A7;1))</t>
  </si>
  <si>
    <t>=RECHTS(A8;LÄNGE(A8)-SUCHEN(" ";A8;1))</t>
  </si>
  <si>
    <t>=RECHTS(A9;LÄNGE(A9)-SUCHEN(" ";A9;1))</t>
  </si>
  <si>
    <t>=RECHTS(A2;3)</t>
  </si>
  <si>
    <t>=RECHTS(A3;3)</t>
  </si>
  <si>
    <t>=RECHTS(A4;3)</t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</si>
  <si>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A2.</t>
    </r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</si>
  <si>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A3.</t>
    </r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</si>
  <si>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A4.</t>
    </r>
  </si>
  <si>
    <r>
      <t>Extrahiert aus der Zeichenfolge in A2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</si>
  <si>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t>Extrahiert aus der Zeichenfolge in A7 ab dem 7. Zeichen 10 Zeichen.</t>
  </si>
  <si>
    <r>
      <t>Extrahiert aus der Zeichenfolge in A3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</si>
  <si>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r>
      <t>Extrahiert aus der Zeichenfolge in A4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</si>
  <si>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t>=GROSS2(LINKS(A3;FINDEN(".";A3)-1))</t>
  </si>
  <si>
    <t>=GROSS2(LINKS(A4;FINDEN(".";A4)-1))</t>
  </si>
  <si>
    <t>extrahierter Vorname</t>
  </si>
  <si>
    <t>extrahierter
Nachname</t>
  </si>
  <si>
    <t>Emailadresse</t>
  </si>
  <si>
    <t>extrahierter
Provider</t>
  </si>
  <si>
    <t>=GROSS2(TEIL(A3;FINDEN(".";A3)+1;FINDEN("@";A3)-FINDEN(".";A3)-1))</t>
  </si>
  <si>
    <t>=GROSS2(TEIL(A4;FINDEN(".";A4)+1;FINDEN("@";A4)-FINDEN(".";A4)-1))</t>
  </si>
  <si>
    <t>=RECHTS(A3;LÄNGE(A3)-FINDEN("@";A3))</t>
  </si>
  <si>
    <t>=RECHTS(A4;LÄNGE(A4)-FINDEN("@";A4))</t>
  </si>
  <si>
    <t>Erstezt das neunte Zeichen von "m.muster@excel.at durch "(at)".</t>
  </si>
  <si>
    <t>=VERKETTEN(A2;" ";B2)</t>
  </si>
  <si>
    <t xml:space="preserve">              </t>
  </si>
  <si>
    <t>Wechselt "Umsatz" in "Verkaufs"</t>
  </si>
  <si>
    <r>
      <t xml:space="preserve">Wechselt die erste Instanz von "2" in "3" </t>
    </r>
    <r>
      <rPr>
        <i/>
        <sz val="11"/>
        <color theme="1"/>
        <rFont val="Calibri"/>
        <family val="2"/>
        <scheme val="minor"/>
      </rPr>
      <t>(Quartal 3)</t>
    </r>
  </si>
  <si>
    <t>Methode "Kaufmännisches-Und (&amp;)"</t>
  </si>
  <si>
    <t>Anzahl Regionen, in denen im Jänner mehr als 25.000 Euro und im März mehr als 23.000 Euro erwirtschaftet wurden:</t>
  </si>
  <si>
    <t>=ERSETZEN(A1;3;2;"20")</t>
  </si>
  <si>
    <t>Ersetzt die beiden letzten Ziffern von 2019 durch 20</t>
  </si>
  <si>
    <t>Ersetzt die beiden letzten Ziffern von 2018 durch 20</t>
  </si>
  <si>
    <r>
      <t>Wechselt die dritte Instanz von "1" in "9"</t>
    </r>
    <r>
      <rPr>
        <i/>
        <sz val="11"/>
        <color theme="1"/>
        <rFont val="Calibri"/>
        <family val="2"/>
        <scheme val="minor"/>
      </rPr>
      <t xml:space="preserve"> (2019)</t>
    </r>
  </si>
  <si>
    <t>Quartal 2, 2019</t>
  </si>
  <si>
    <t>=WECHSELN(A4;"1";"9";3)</t>
  </si>
  <si>
    <t>Wechselt die dritte Instanz von "1" in "9".</t>
  </si>
  <si>
    <t>Reingewinn 2018</t>
  </si>
  <si>
    <t>gewinn</t>
  </si>
  <si>
    <t>=ERSETZEN(A2;SUCHEN(A3;A2);6;"erlös")</t>
  </si>
  <si>
    <t>Ersetzt "Reingewinn" durch "Reinerlös"</t>
  </si>
  <si>
    <t>Die "Montanuniversität"</t>
  </si>
  <si>
    <t>Adresse</t>
  </si>
  <si>
    <t>PLZ</t>
  </si>
  <si>
    <t>Verketten</t>
  </si>
  <si>
    <t>="Der Artikel kostet "&amp; TEXT(C2;"#.##0,00 €") &amp;" inkl. MwSt."</t>
  </si>
  <si>
    <t>Der Artikel kostet 31,20 € inkl. MwSt.</t>
  </si>
  <si>
    <t>Datum: 2015-12-09</t>
  </si>
  <si>
    <t>=TEIL(A7;SUCHEN("""";A7)+1;SUCHEN("""";A7;SUCHEN("""";A7)+1)-SUCHEN("""";A7)-1)</t>
  </si>
  <si>
    <t>=ERSETZEN(A2;SUCHEN(A3;A2);LÄNGE(A3);"erlös")</t>
  </si>
  <si>
    <t>Ersetzt "Reingewinn" durch "Reinerlös", Anzahl_Zeichen wird mit der Funktion LÄNGE ermittelt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</si>
</sst>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#,##0\ [$€-1];[Red]\-#,##0\ [$€-1]"/>
    <numFmt numFmtId="165" formatCode="_-* #,##0.00\ [$€-407]_-;\-* #,##0.00\ [$€-407]_-;_-* &quot;-&quot;??\ [$€-407]_-;_-@_-"/>
    <numFmt numFmtId="166" formatCode="_-[$€-C07]\ * #,##0.00_-;\-[$€-C07]\ * #,##0.00_-;_-[$€-C07]\ * &quot;-&quot;??_-;_-@_-"/>
  </numFmts>
  <fonts count="12" x14ac:knownFonts="1">
    <font>
      <sz val="11"/>
      <color theme="1"/>
      <name val="Calibri"/>
      <family val="2"/>
      <scheme val="minor"/>
    </font>
    <font>
      <sz val="8"/>
      <color rgb="FF363636"/>
      <name val="Segoe UI"/>
      <family val="2"/>
    </font>
    <font>
      <sz val="11"/>
      <color rgb="FF363636"/>
      <name val="Segoe UI"/>
      <family val="2"/>
    </font>
    <font>
      <b/>
      <sz val="11"/>
      <color rgb="FF363636"/>
      <name val="Segoe U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363636"/>
      <name val="Segoe UI"/>
      <family val="2"/>
    </font>
    <font>
      <sz val="10"/>
      <color rgb="FF363636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5" borderId="3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94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5" borderId="3" xfId="2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5" fillId="5" borderId="3" xfId="2" applyNumberFormat="1"/>
    <xf numFmtId="49" fontId="5" fillId="5" borderId="3" xfId="2" applyNumberForma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/>
    </xf>
    <xf numFmtId="0" fontId="8" fillId="7" borderId="0" xfId="4" applyFont="1"/>
    <xf numFmtId="0" fontId="9" fillId="7" borderId="0" xfId="4" applyFont="1"/>
    <xf numFmtId="0" fontId="9" fillId="7" borderId="0" xfId="4" applyFont="1" applyAlignment="1">
      <alignment horizontal="center" vertical="center"/>
    </xf>
    <xf numFmtId="0" fontId="8" fillId="7" borderId="4" xfId="4" applyFont="1" applyBorder="1"/>
    <xf numFmtId="0" fontId="8" fillId="7" borderId="4" xfId="4" applyFont="1" applyBorder="1" applyAlignment="1">
      <alignment horizontal="center" vertical="center"/>
    </xf>
    <xf numFmtId="0" fontId="9" fillId="6" borderId="4" xfId="3" applyFont="1" applyBorder="1"/>
    <xf numFmtId="0" fontId="9" fillId="6" borderId="7" xfId="3" applyFont="1" applyBorder="1" applyAlignment="1">
      <alignment horizontal="center"/>
    </xf>
    <xf numFmtId="0" fontId="9" fillId="6" borderId="4" xfId="3" applyFont="1" applyBorder="1" applyAlignment="1">
      <alignment horizontal="center" vertical="center"/>
    </xf>
    <xf numFmtId="0" fontId="9" fillId="6" borderId="6" xfId="3" applyFont="1" applyBorder="1"/>
    <xf numFmtId="44" fontId="9" fillId="6" borderId="5" xfId="3" applyNumberFormat="1" applyFont="1" applyBorder="1"/>
    <xf numFmtId="49" fontId="5" fillId="5" borderId="3" xfId="2" applyNumberFormat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49" fontId="5" fillId="5" borderId="3" xfId="2" applyNumberFormat="1" applyAlignment="1">
      <alignment vertical="top"/>
    </xf>
    <xf numFmtId="0" fontId="0" fillId="0" borderId="0" xfId="0" applyAlignment="1">
      <alignment horizontal="center" vertical="top"/>
    </xf>
    <xf numFmtId="49" fontId="5" fillId="5" borderId="3" xfId="2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16" fontId="0" fillId="0" borderId="0" xfId="0" applyNumberFormat="1"/>
    <xf numFmtId="164" fontId="0" fillId="0" borderId="0" xfId="0" applyNumberFormat="1"/>
    <xf numFmtId="0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49" fontId="5" fillId="5" borderId="3" xfId="2" applyNumberFormat="1" applyAlignment="1"/>
    <xf numFmtId="1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5" borderId="3" xfId="2" applyNumberFormat="1" applyAlignment="1">
      <alignment horizontal="left"/>
    </xf>
    <xf numFmtId="0" fontId="3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9" xfId="0" applyBorder="1"/>
    <xf numFmtId="49" fontId="5" fillId="5" borderId="10" xfId="2" applyNumberFormat="1" applyBorder="1"/>
    <xf numFmtId="0" fontId="2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9" fontId="5" fillId="5" borderId="3" xfId="2" applyNumberFormat="1" applyAlignment="1">
      <alignment horizontal="left"/>
    </xf>
    <xf numFmtId="0" fontId="6" fillId="8" borderId="1" xfId="0" applyFont="1" applyFill="1" applyBorder="1" applyAlignment="1">
      <alignment horizontal="left" vertical="center" wrapText="1"/>
    </xf>
    <xf numFmtId="0" fontId="11" fillId="8" borderId="0" xfId="0" applyFont="1" applyFill="1"/>
    <xf numFmtId="0" fontId="6" fillId="3" borderId="1" xfId="0" applyFont="1" applyFill="1" applyBorder="1" applyAlignment="1">
      <alignment horizontal="left" vertical="center"/>
    </xf>
    <xf numFmtId="0" fontId="5" fillId="5" borderId="3" xfId="2" applyAlignment="1">
      <alignment horizontal="left"/>
    </xf>
    <xf numFmtId="49" fontId="5" fillId="5" borderId="3" xfId="2" applyNumberFormat="1" applyAlignment="1">
      <alignment horizontal="left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</cellXfs>
  <cellStyles count="5">
    <cellStyle name="20 % - Akzent3" xfId="3" builtinId="38"/>
    <cellStyle name="40 % - Akzent3" xfId="4" builtinId="39"/>
    <cellStyle name="Eingabe" xfId="2" builtinId="20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20" zoomScaleNormal="120" workbookViewId="0">
      <selection activeCell="C10" sqref="C10"/>
    </sheetView>
  </sheetViews>
  <sheetFormatPr baseColWidth="10" defaultRowHeight="15.75" x14ac:dyDescent="0.25"/>
  <cols>
    <col min="1" max="1" width="11.42578125" style="35"/>
    <col min="2" max="2" width="12.5703125" style="35" bestFit="1" customWidth="1"/>
    <col min="3" max="3" width="14.85546875" style="35" customWidth="1"/>
    <col min="4" max="4" width="8.7109375" style="37" bestFit="1" customWidth="1"/>
    <col min="5" max="16384" width="11.42578125" style="35"/>
  </cols>
  <sheetData>
    <row r="1" spans="1:6" x14ac:dyDescent="0.25">
      <c r="A1" s="33" t="s">
        <v>10</v>
      </c>
      <c r="B1" s="33" t="s">
        <v>11</v>
      </c>
      <c r="C1" s="33" t="s">
        <v>12</v>
      </c>
      <c r="D1" s="34" t="s">
        <v>13</v>
      </c>
    </row>
    <row r="2" spans="1:6" x14ac:dyDescent="0.25">
      <c r="A2" s="35" t="s">
        <v>14</v>
      </c>
      <c r="B2" s="35" t="s">
        <v>19</v>
      </c>
      <c r="C2" s="36">
        <v>750567</v>
      </c>
      <c r="D2" s="37">
        <v>6</v>
      </c>
    </row>
    <row r="3" spans="1:6" x14ac:dyDescent="0.25">
      <c r="A3" s="35" t="s">
        <v>16</v>
      </c>
      <c r="B3" s="35" t="s">
        <v>20</v>
      </c>
      <c r="C3" s="36">
        <v>289675</v>
      </c>
      <c r="D3" s="37">
        <v>3</v>
      </c>
    </row>
    <row r="4" spans="1:6" x14ac:dyDescent="0.25">
      <c r="A4" s="35" t="s">
        <v>17</v>
      </c>
      <c r="B4" s="35" t="s">
        <v>19</v>
      </c>
      <c r="C4" s="36">
        <v>118514</v>
      </c>
      <c r="D4" s="37">
        <v>2</v>
      </c>
    </row>
    <row r="5" spans="1:6" x14ac:dyDescent="0.25">
      <c r="A5" s="35" t="s">
        <v>18</v>
      </c>
      <c r="B5" s="35" t="s">
        <v>19</v>
      </c>
      <c r="C5" s="36">
        <v>861536</v>
      </c>
      <c r="D5" s="37">
        <v>5</v>
      </c>
    </row>
    <row r="7" spans="1:6" x14ac:dyDescent="0.25">
      <c r="A7" s="38" t="s">
        <v>21</v>
      </c>
      <c r="B7" s="39"/>
      <c r="C7" s="39"/>
      <c r="D7" s="40"/>
    </row>
    <row r="8" spans="1:6" x14ac:dyDescent="0.25">
      <c r="A8" s="41" t="s">
        <v>10</v>
      </c>
      <c r="B8" s="41" t="s">
        <v>11</v>
      </c>
      <c r="C8" s="41" t="s">
        <v>12</v>
      </c>
      <c r="D8" s="42" t="s">
        <v>13</v>
      </c>
    </row>
    <row r="9" spans="1:6" ht="16.5" thickBot="1" x14ac:dyDescent="0.3">
      <c r="A9" s="43"/>
      <c r="B9" s="43"/>
      <c r="C9" s="44"/>
      <c r="D9" s="45"/>
    </row>
    <row r="10" spans="1:6" ht="17.25" thickTop="1" thickBot="1" x14ac:dyDescent="0.3">
      <c r="A10" s="43"/>
      <c r="B10" s="46"/>
      <c r="C10" s="47"/>
      <c r="D10" s="45"/>
      <c r="E10"/>
      <c r="F10"/>
    </row>
    <row r="11" spans="1:6" ht="16.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H6"/>
  <sheetViews>
    <sheetView zoomScale="120" zoomScaleNormal="120" workbookViewId="0">
      <selection activeCell="D6" sqref="D6"/>
    </sheetView>
  </sheetViews>
  <sheetFormatPr baseColWidth="10" defaultRowHeight="15" x14ac:dyDescent="0.25"/>
  <cols>
    <col min="2" max="2" width="11.85546875" bestFit="1" customWidth="1"/>
    <col min="3" max="3" width="13.28515625" customWidth="1"/>
    <col min="4" max="4" width="11.85546875" bestFit="1" customWidth="1"/>
    <col min="7" max="7" width="12.140625" customWidth="1"/>
  </cols>
  <sheetData>
    <row r="1" spans="1:8" ht="15.75" thickBot="1" x14ac:dyDescent="0.3">
      <c r="A1" s="27" t="s">
        <v>41</v>
      </c>
      <c r="B1" s="27" t="s">
        <v>50</v>
      </c>
      <c r="C1" s="27" t="s">
        <v>51</v>
      </c>
      <c r="D1" s="27" t="s">
        <v>52</v>
      </c>
    </row>
    <row r="2" spans="1:8" ht="15.75" thickBot="1" x14ac:dyDescent="0.3">
      <c r="A2" s="30" t="s">
        <v>53</v>
      </c>
      <c r="B2" s="32">
        <v>26000</v>
      </c>
      <c r="C2" s="32">
        <v>25000</v>
      </c>
      <c r="D2" s="32">
        <v>27000</v>
      </c>
    </row>
    <row r="3" spans="1:8" ht="15.75" thickBot="1" x14ac:dyDescent="0.3">
      <c r="A3" s="30" t="s">
        <v>54</v>
      </c>
      <c r="B3" s="32">
        <v>29000</v>
      </c>
      <c r="C3" s="32">
        <v>25000</v>
      </c>
      <c r="D3" s="32">
        <v>21000</v>
      </c>
    </row>
    <row r="4" spans="1:8" ht="15.75" thickBot="1" x14ac:dyDescent="0.3">
      <c r="A4" s="30" t="s">
        <v>55</v>
      </c>
      <c r="B4" s="32">
        <v>23000</v>
      </c>
      <c r="C4" s="32">
        <v>30000</v>
      </c>
      <c r="D4" s="32">
        <v>24000</v>
      </c>
    </row>
    <row r="5" spans="1:8" ht="15.75" thickBot="1" x14ac:dyDescent="0.3"/>
    <row r="6" spans="1:8" ht="45.75" customHeight="1" thickBot="1" x14ac:dyDescent="0.3">
      <c r="A6" s="91" t="s">
        <v>185</v>
      </c>
      <c r="B6" s="92"/>
      <c r="C6" s="92"/>
      <c r="D6" s="26">
        <f>COUNTIFS(B2:B4,"&gt;25000",D2:D4,"&gt;23000")</f>
        <v>1</v>
      </c>
      <c r="E6" s="48" t="s">
        <v>56</v>
      </c>
      <c r="F6" s="9"/>
      <c r="G6" s="9"/>
      <c r="H6" s="9"/>
    </row>
  </sheetData>
  <mergeCells count="1">
    <mergeCell ref="A6:C6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9" bestFit="1" customWidth="1"/>
    <col min="3" max="3" width="55.28515625" customWidth="1"/>
    <col min="4" max="4" width="52.85546875" customWidth="1"/>
  </cols>
  <sheetData>
    <row r="1" spans="1:3" ht="15.75" thickBot="1" x14ac:dyDescent="0.3">
      <c r="A1" s="64" t="s">
        <v>91</v>
      </c>
      <c r="B1" s="64" t="s">
        <v>58</v>
      </c>
      <c r="C1" s="62" t="s">
        <v>59</v>
      </c>
    </row>
    <row r="2" spans="1:3" x14ac:dyDescent="0.25">
      <c r="A2" s="56" t="s">
        <v>77</v>
      </c>
      <c r="B2" s="58"/>
      <c r="C2" s="51" t="s">
        <v>162</v>
      </c>
    </row>
    <row r="3" spans="1:3" x14ac:dyDescent="0.25">
      <c r="A3" t="s">
        <v>78</v>
      </c>
      <c r="B3" s="58"/>
      <c r="C3" t="s">
        <v>163</v>
      </c>
    </row>
    <row r="4" spans="1:3" x14ac:dyDescent="0.25">
      <c r="A4" t="s">
        <v>76</v>
      </c>
      <c r="B4" s="58"/>
      <c r="C4" t="s">
        <v>164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9" bestFit="1" customWidth="1"/>
    <col min="3" max="3" width="13.85546875" style="49" bestFit="1" customWidth="1"/>
    <col min="4" max="4" width="52.85546875" customWidth="1"/>
  </cols>
  <sheetData>
    <row r="1" spans="1:4" ht="15.75" thickBot="1" x14ac:dyDescent="0.3">
      <c r="A1" s="64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s="56" t="s">
        <v>77</v>
      </c>
      <c r="B2" s="58" t="str">
        <f>LEFT(A2,4)</f>
        <v>8700</v>
      </c>
      <c r="C2" s="57" t="s">
        <v>79</v>
      </c>
      <c r="D2" s="53" t="s">
        <v>84</v>
      </c>
    </row>
    <row r="3" spans="1:4" x14ac:dyDescent="0.25">
      <c r="A3" t="s">
        <v>78</v>
      </c>
      <c r="B3" s="58" t="str">
        <f t="shared" ref="B3:B4" si="0">LEFT(A3,4)</f>
        <v>8600</v>
      </c>
      <c r="C3" s="12" t="s">
        <v>80</v>
      </c>
      <c r="D3" t="s">
        <v>85</v>
      </c>
    </row>
    <row r="4" spans="1:4" x14ac:dyDescent="0.25">
      <c r="A4" t="s">
        <v>76</v>
      </c>
      <c r="B4" s="58" t="str">
        <f t="shared" si="0"/>
        <v>8650</v>
      </c>
      <c r="C4" s="12" t="s">
        <v>86</v>
      </c>
      <c r="D4" t="s">
        <v>87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0" bestFit="1" customWidth="1"/>
    <col min="2" max="2" width="9" style="10" bestFit="1" customWidth="1"/>
    <col min="3" max="3" width="53.5703125" bestFit="1" customWidth="1"/>
    <col min="4" max="4" width="52.85546875" customWidth="1"/>
  </cols>
  <sheetData>
    <row r="1" spans="1:3" ht="15.75" thickBot="1" x14ac:dyDescent="0.3">
      <c r="A1" s="62" t="s">
        <v>91</v>
      </c>
      <c r="B1" s="64" t="s">
        <v>58</v>
      </c>
      <c r="C1" s="62" t="s">
        <v>59</v>
      </c>
    </row>
    <row r="2" spans="1:3" ht="15" customHeight="1" x14ac:dyDescent="0.25">
      <c r="A2" s="54" t="s">
        <v>81</v>
      </c>
      <c r="B2" s="52"/>
      <c r="C2" s="60" t="s">
        <v>88</v>
      </c>
    </row>
    <row r="3" spans="1:3" ht="15" customHeight="1" x14ac:dyDescent="0.25">
      <c r="A3" s="56" t="s">
        <v>82</v>
      </c>
      <c r="B3" s="52"/>
      <c r="C3" s="60" t="s">
        <v>89</v>
      </c>
    </row>
    <row r="4" spans="1:3" ht="15" customHeight="1" x14ac:dyDescent="0.25">
      <c r="A4" s="56" t="s">
        <v>83</v>
      </c>
      <c r="B4" s="52"/>
      <c r="C4" s="60" t="s"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0" bestFit="1" customWidth="1"/>
    <col min="2" max="2" width="9" style="10" bestFit="1" customWidth="1"/>
    <col min="3" max="3" width="14.140625" style="49" customWidth="1"/>
    <col min="4" max="4" width="52.85546875" customWidth="1"/>
  </cols>
  <sheetData>
    <row r="1" spans="1:4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4" ht="15" customHeight="1" x14ac:dyDescent="0.25">
      <c r="A2" s="54" t="s">
        <v>81</v>
      </c>
      <c r="B2" s="52" t="str">
        <f>RIGHT(A2,3)</f>
        <v>001</v>
      </c>
      <c r="C2" s="59" t="s">
        <v>159</v>
      </c>
      <c r="D2" s="60" t="s">
        <v>88</v>
      </c>
    </row>
    <row r="3" spans="1:4" ht="15" customHeight="1" x14ac:dyDescent="0.25">
      <c r="A3" s="56" t="s">
        <v>82</v>
      </c>
      <c r="B3" s="58" t="str">
        <f t="shared" ref="B3:B4" si="0">RIGHT(A3,3)</f>
        <v>002</v>
      </c>
      <c r="C3" s="12" t="s">
        <v>160</v>
      </c>
      <c r="D3" s="60" t="s">
        <v>89</v>
      </c>
    </row>
    <row r="4" spans="1:4" ht="15" customHeight="1" x14ac:dyDescent="0.25">
      <c r="A4" s="56" t="s">
        <v>83</v>
      </c>
      <c r="B4" s="58" t="str">
        <f t="shared" si="0"/>
        <v>003</v>
      </c>
      <c r="C4" s="57" t="s">
        <v>161</v>
      </c>
      <c r="D4" s="60" t="s"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10.85546875" customWidth="1"/>
    <col min="3" max="3" width="64" customWidth="1"/>
    <col min="4" max="4" width="60" customWidth="1"/>
  </cols>
  <sheetData>
    <row r="1" spans="1:3" ht="15.75" thickBot="1" x14ac:dyDescent="0.3">
      <c r="A1" s="62" t="s">
        <v>91</v>
      </c>
      <c r="B1" s="64" t="s">
        <v>58</v>
      </c>
      <c r="C1" s="62" t="s">
        <v>59</v>
      </c>
    </row>
    <row r="2" spans="1:3" x14ac:dyDescent="0.25">
      <c r="A2" s="56" t="s">
        <v>77</v>
      </c>
      <c r="B2" s="56"/>
      <c r="C2" t="s">
        <v>165</v>
      </c>
    </row>
    <row r="3" spans="1:3" x14ac:dyDescent="0.25">
      <c r="A3" t="s">
        <v>78</v>
      </c>
      <c r="B3" s="56"/>
      <c r="C3" t="s">
        <v>167</v>
      </c>
    </row>
    <row r="4" spans="1:3" x14ac:dyDescent="0.25">
      <c r="A4" t="s">
        <v>76</v>
      </c>
      <c r="B4" s="56"/>
      <c r="C4" t="s">
        <v>168</v>
      </c>
    </row>
    <row r="5" spans="1:3" ht="15.75" thickBot="1" x14ac:dyDescent="0.3"/>
    <row r="6" spans="1:3" ht="15.75" thickBot="1" x14ac:dyDescent="0.3">
      <c r="A6" s="62" t="s">
        <v>91</v>
      </c>
      <c r="B6" s="64" t="s">
        <v>58</v>
      </c>
      <c r="C6" s="62" t="s">
        <v>59</v>
      </c>
    </row>
    <row r="7" spans="1:3" x14ac:dyDescent="0.25">
      <c r="A7" t="s">
        <v>100</v>
      </c>
      <c r="C7" t="s">
        <v>166</v>
      </c>
    </row>
    <row r="8" spans="1:3" x14ac:dyDescent="0.25">
      <c r="A8" t="s">
        <v>99</v>
      </c>
      <c r="C8" t="s">
        <v>144</v>
      </c>
    </row>
    <row r="9" spans="1:3" x14ac:dyDescent="0.25">
      <c r="A9" t="s">
        <v>101</v>
      </c>
      <c r="C9" t="s">
        <v>145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D1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10.85546875" customWidth="1"/>
    <col min="3" max="3" width="18" customWidth="1"/>
    <col min="4" max="4" width="60" customWidth="1"/>
  </cols>
  <sheetData>
    <row r="1" spans="1:4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s="56" t="s">
        <v>77</v>
      </c>
      <c r="B2" s="56" t="str">
        <f>MID(A2,6,50)</f>
        <v>Leoben</v>
      </c>
      <c r="C2" s="57" t="s">
        <v>134</v>
      </c>
      <c r="D2" t="s">
        <v>140</v>
      </c>
    </row>
    <row r="3" spans="1:4" x14ac:dyDescent="0.25">
      <c r="A3" t="s">
        <v>78</v>
      </c>
      <c r="B3" s="56" t="str">
        <f t="shared" ref="B3:B4" si="0">MID(A3,6,50)</f>
        <v>Bruck/Mur</v>
      </c>
      <c r="C3" s="12" t="s">
        <v>135</v>
      </c>
      <c r="D3" t="s">
        <v>141</v>
      </c>
    </row>
    <row r="4" spans="1:4" x14ac:dyDescent="0.25">
      <c r="A4" t="s">
        <v>76</v>
      </c>
      <c r="B4" s="56" t="str">
        <f t="shared" si="0"/>
        <v>Kindberg</v>
      </c>
      <c r="C4" s="12" t="s">
        <v>136</v>
      </c>
      <c r="D4" t="s">
        <v>142</v>
      </c>
    </row>
    <row r="5" spans="1:4" ht="15.75" thickBot="1" x14ac:dyDescent="0.3"/>
    <row r="6" spans="1:4" ht="15.75" thickBot="1" x14ac:dyDescent="0.3">
      <c r="A6" s="62" t="s">
        <v>91</v>
      </c>
      <c r="B6" s="64" t="s">
        <v>58</v>
      </c>
      <c r="C6" s="62" t="s">
        <v>96</v>
      </c>
      <c r="D6" s="62" t="s">
        <v>59</v>
      </c>
    </row>
    <row r="7" spans="1:4" x14ac:dyDescent="0.25">
      <c r="A7" t="s">
        <v>100</v>
      </c>
      <c r="B7" t="str">
        <f>MID(A7,7,10)</f>
        <v>blau</v>
      </c>
      <c r="C7" s="12" t="s">
        <v>137</v>
      </c>
      <c r="D7" t="s">
        <v>143</v>
      </c>
    </row>
    <row r="8" spans="1:4" x14ac:dyDescent="0.25">
      <c r="A8" t="s">
        <v>99</v>
      </c>
      <c r="B8" t="str">
        <f t="shared" ref="B8:B9" si="1">MID(A8,7,10)</f>
        <v>grün</v>
      </c>
      <c r="C8" s="12" t="s">
        <v>138</v>
      </c>
      <c r="D8" t="s">
        <v>144</v>
      </c>
    </row>
    <row r="9" spans="1:4" x14ac:dyDescent="0.25">
      <c r="A9" t="s">
        <v>101</v>
      </c>
      <c r="B9" t="str">
        <f t="shared" si="1"/>
        <v>rot</v>
      </c>
      <c r="C9" s="12" t="s">
        <v>139</v>
      </c>
      <c r="D9" t="s">
        <v>145</v>
      </c>
    </row>
    <row r="10" spans="1:4" x14ac:dyDescent="0.25">
      <c r="C10" s="49"/>
    </row>
    <row r="11" spans="1:4" x14ac:dyDescent="0.25">
      <c r="C11" s="49"/>
    </row>
    <row r="12" spans="1:4" x14ac:dyDescent="0.25">
      <c r="C12" s="49"/>
    </row>
    <row r="13" spans="1:4" x14ac:dyDescent="0.25">
      <c r="C13" s="49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0.140625" style="10" customWidth="1"/>
    <col min="2" max="2" width="19.85546875" style="10" customWidth="1"/>
    <col min="3" max="4" width="47.140625" bestFit="1" customWidth="1"/>
  </cols>
  <sheetData>
    <row r="1" spans="1:5" ht="15.75" thickBot="1" x14ac:dyDescent="0.3">
      <c r="A1" s="62" t="s">
        <v>91</v>
      </c>
      <c r="B1" s="64" t="s">
        <v>58</v>
      </c>
      <c r="C1" s="62" t="s">
        <v>59</v>
      </c>
    </row>
    <row r="2" spans="1:5" x14ac:dyDescent="0.25">
      <c r="A2" s="63">
        <v>2018</v>
      </c>
      <c r="B2" s="63"/>
      <c r="C2" s="54" t="s">
        <v>188</v>
      </c>
      <c r="E2" s="49"/>
    </row>
    <row r="3" spans="1:5" ht="30" x14ac:dyDescent="0.25">
      <c r="A3" s="61" t="s">
        <v>74</v>
      </c>
      <c r="B3" s="61"/>
      <c r="C3" s="55" t="s">
        <v>179</v>
      </c>
    </row>
    <row r="4" spans="1:5" x14ac:dyDescent="0.25">
      <c r="C4" s="49"/>
    </row>
    <row r="7" spans="1:5" x14ac:dyDescent="0.25">
      <c r="B7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E6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0.140625" style="10" customWidth="1"/>
    <col min="2" max="2" width="19.85546875" style="10" customWidth="1"/>
    <col min="3" max="3" width="23.140625" bestFit="1" customWidth="1"/>
    <col min="4" max="4" width="47.140625" bestFit="1" customWidth="1"/>
  </cols>
  <sheetData>
    <row r="1" spans="1:5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5" x14ac:dyDescent="0.25">
      <c r="A2" s="75">
        <v>2019</v>
      </c>
      <c r="B2" s="75" t="str">
        <f>REPLACE(A2,3,2,"20")</f>
        <v>2020</v>
      </c>
      <c r="C2" s="73" t="s">
        <v>186</v>
      </c>
      <c r="D2" s="54" t="s">
        <v>187</v>
      </c>
      <c r="E2" s="49"/>
    </row>
    <row r="3" spans="1:5" ht="30" x14ac:dyDescent="0.25">
      <c r="A3" s="61" t="s">
        <v>74</v>
      </c>
      <c r="B3" s="61" t="str">
        <f>REPLACE(A3,9,1,"(at)")</f>
        <v>m.muster(at)excel.at</v>
      </c>
      <c r="C3" s="13" t="s">
        <v>75</v>
      </c>
      <c r="D3" s="55" t="s">
        <v>179</v>
      </c>
    </row>
    <row r="4" spans="1:5" x14ac:dyDescent="0.25">
      <c r="D4" s="49"/>
    </row>
    <row r="6" spans="1:5" x14ac:dyDescent="0.25">
      <c r="B6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28515625" customWidth="1"/>
    <col min="2" max="2" width="17" customWidth="1"/>
    <col min="3" max="3" width="47.85546875" bestFit="1" customWidth="1"/>
    <col min="4" max="4" width="38" customWidth="1"/>
  </cols>
  <sheetData>
    <row r="1" spans="1:3" ht="15.75" thickBot="1" x14ac:dyDescent="0.3">
      <c r="A1" s="62" t="s">
        <v>91</v>
      </c>
      <c r="B1" s="64" t="s">
        <v>58</v>
      </c>
      <c r="C1" s="62" t="s">
        <v>59</v>
      </c>
    </row>
    <row r="2" spans="1:3" x14ac:dyDescent="0.25">
      <c r="A2" t="s">
        <v>92</v>
      </c>
      <c r="C2" t="s">
        <v>182</v>
      </c>
    </row>
    <row r="3" spans="1:3" x14ac:dyDescent="0.25">
      <c r="A3" t="s">
        <v>190</v>
      </c>
      <c r="C3" t="s">
        <v>183</v>
      </c>
    </row>
    <row r="4" spans="1:3" x14ac:dyDescent="0.25">
      <c r="A4" t="s">
        <v>93</v>
      </c>
      <c r="C4" t="s">
        <v>189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F11"/>
  <sheetViews>
    <sheetView zoomScale="120" zoomScaleNormal="120" workbookViewId="0">
      <selection activeCell="C10" sqref="C10"/>
    </sheetView>
  </sheetViews>
  <sheetFormatPr baseColWidth="10" defaultRowHeight="15.75" x14ac:dyDescent="0.25"/>
  <cols>
    <col min="1" max="1" width="11.42578125" style="35"/>
    <col min="2" max="2" width="12.5703125" style="35" bestFit="1" customWidth="1"/>
    <col min="3" max="3" width="14.85546875" style="35" bestFit="1" customWidth="1"/>
    <col min="4" max="4" width="8.7109375" style="37" bestFit="1" customWidth="1"/>
    <col min="5" max="16384" width="11.42578125" style="35"/>
  </cols>
  <sheetData>
    <row r="1" spans="1:6" x14ac:dyDescent="0.25">
      <c r="A1" s="33" t="s">
        <v>10</v>
      </c>
      <c r="B1" s="33" t="s">
        <v>11</v>
      </c>
      <c r="C1" s="33" t="s">
        <v>12</v>
      </c>
      <c r="D1" s="34" t="s">
        <v>13</v>
      </c>
    </row>
    <row r="2" spans="1:6" x14ac:dyDescent="0.25">
      <c r="A2" s="35" t="s">
        <v>14</v>
      </c>
      <c r="B2" s="35" t="s">
        <v>19</v>
      </c>
      <c r="C2" s="36">
        <v>750567</v>
      </c>
      <c r="D2" s="37">
        <v>6</v>
      </c>
    </row>
    <row r="3" spans="1:6" x14ac:dyDescent="0.25">
      <c r="A3" s="35" t="s">
        <v>16</v>
      </c>
      <c r="B3" s="35" t="s">
        <v>20</v>
      </c>
      <c r="C3" s="36">
        <v>289675</v>
      </c>
      <c r="D3" s="37">
        <v>3</v>
      </c>
    </row>
    <row r="4" spans="1:6" x14ac:dyDescent="0.25">
      <c r="A4" s="35" t="s">
        <v>17</v>
      </c>
      <c r="B4" s="35" t="s">
        <v>19</v>
      </c>
      <c r="C4" s="36">
        <v>118514</v>
      </c>
      <c r="D4" s="37">
        <v>2</v>
      </c>
    </row>
    <row r="5" spans="1:6" x14ac:dyDescent="0.25">
      <c r="A5" s="35" t="s">
        <v>18</v>
      </c>
      <c r="B5" s="35" t="s">
        <v>19</v>
      </c>
      <c r="C5" s="36">
        <v>861536</v>
      </c>
      <c r="D5" s="37">
        <v>5</v>
      </c>
    </row>
    <row r="7" spans="1:6" x14ac:dyDescent="0.25">
      <c r="A7" s="38" t="s">
        <v>21</v>
      </c>
      <c r="B7" s="39"/>
      <c r="C7" s="39"/>
      <c r="D7" s="40"/>
    </row>
    <row r="8" spans="1:6" x14ac:dyDescent="0.25">
      <c r="A8" s="41" t="s">
        <v>10</v>
      </c>
      <c r="B8" s="41" t="s">
        <v>11</v>
      </c>
      <c r="C8" s="41" t="s">
        <v>12</v>
      </c>
      <c r="D8" s="42" t="s">
        <v>13</v>
      </c>
    </row>
    <row r="9" spans="1:6" ht="16.5" thickBot="1" x14ac:dyDescent="0.3">
      <c r="A9" s="43"/>
      <c r="B9" s="43" t="s">
        <v>19</v>
      </c>
      <c r="C9" s="44" t="s">
        <v>22</v>
      </c>
      <c r="D9" s="45" t="s">
        <v>23</v>
      </c>
    </row>
    <row r="10" spans="1:6" ht="17.25" thickTop="1" thickBot="1" x14ac:dyDescent="0.3">
      <c r="A10" s="43"/>
      <c r="B10" s="46"/>
      <c r="C10" s="47">
        <f>DSUM(A1:D5,C8,A8:D9)</f>
        <v>750567</v>
      </c>
      <c r="D10" s="88" t="s">
        <v>28</v>
      </c>
      <c r="E10" s="88"/>
      <c r="F10" s="88"/>
    </row>
    <row r="11" spans="1:6" ht="16.5" thickTop="1" x14ac:dyDescent="0.25"/>
  </sheetData>
  <mergeCells count="1">
    <mergeCell ref="D10:F10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28515625" customWidth="1"/>
    <col min="2" max="2" width="17" customWidth="1"/>
    <col min="3" max="3" width="34.7109375" style="49" bestFit="1" customWidth="1"/>
    <col min="4" max="4" width="38" customWidth="1"/>
  </cols>
  <sheetData>
    <row r="1" spans="1:4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t="s">
        <v>92</v>
      </c>
      <c r="B2" t="str">
        <f>SUBSTITUTE(A2,"Umsatz","Verkaufs")</f>
        <v>Verkaufsdaten</v>
      </c>
      <c r="C2" s="12" t="s">
        <v>94</v>
      </c>
      <c r="D2" t="s">
        <v>98</v>
      </c>
    </row>
    <row r="3" spans="1:4" x14ac:dyDescent="0.25">
      <c r="A3" t="s">
        <v>190</v>
      </c>
      <c r="B3" t="str">
        <f>SUBSTITUTE(A3,"2","3",1)</f>
        <v>Quartal 3, 2019</v>
      </c>
      <c r="C3" s="12" t="s">
        <v>95</v>
      </c>
      <c r="D3" t="s">
        <v>97</v>
      </c>
    </row>
    <row r="4" spans="1:4" x14ac:dyDescent="0.25">
      <c r="A4" t="s">
        <v>93</v>
      </c>
      <c r="B4" t="str">
        <f>SUBSTITUTE(A4,"1","9",3)</f>
        <v>Quartal 1, 2019</v>
      </c>
      <c r="C4" s="12" t="s">
        <v>191</v>
      </c>
      <c r="D4" t="s">
        <v>192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67.140625" customWidth="1"/>
    <col min="4" max="4" width="64.5703125" bestFit="1" customWidth="1"/>
  </cols>
  <sheetData>
    <row r="1" spans="1:3" ht="15.75" thickBot="1" x14ac:dyDescent="0.3">
      <c r="A1" s="62" t="s">
        <v>91</v>
      </c>
      <c r="B1" s="64" t="s">
        <v>58</v>
      </c>
      <c r="C1" s="62" t="s">
        <v>59</v>
      </c>
    </row>
    <row r="2" spans="1:3" x14ac:dyDescent="0.25">
      <c r="A2" t="s">
        <v>57</v>
      </c>
      <c r="C2" t="s">
        <v>67</v>
      </c>
    </row>
    <row r="3" spans="1:3" x14ac:dyDescent="0.25">
      <c r="A3" t="s">
        <v>60</v>
      </c>
      <c r="C3" t="s">
        <v>68</v>
      </c>
    </row>
    <row r="4" spans="1:3" ht="45" x14ac:dyDescent="0.25">
      <c r="A4" s="51" t="s">
        <v>60</v>
      </c>
      <c r="B4" s="52"/>
      <c r="C4" s="50" t="s">
        <v>70</v>
      </c>
    </row>
    <row r="5" spans="1:3" ht="45" x14ac:dyDescent="0.25">
      <c r="A5" s="51" t="s">
        <v>60</v>
      </c>
      <c r="B5" s="52"/>
      <c r="C5" s="53" t="s">
        <v>72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18.42578125" bestFit="1" customWidth="1"/>
    <col min="4" max="4" width="67.28515625" customWidth="1"/>
  </cols>
  <sheetData>
    <row r="1" spans="1:4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t="s">
        <v>57</v>
      </c>
      <c r="B2" s="10">
        <f>SEARCH("C",A2)</f>
        <v>8</v>
      </c>
      <c r="C2" s="12" t="s">
        <v>66</v>
      </c>
      <c r="D2" t="s">
        <v>67</v>
      </c>
    </row>
    <row r="3" spans="1:4" x14ac:dyDescent="0.25">
      <c r="A3" t="s">
        <v>60</v>
      </c>
      <c r="B3" s="10">
        <f>SEARCH("fahr",A3)</f>
        <v>1</v>
      </c>
      <c r="C3" s="12" t="s">
        <v>69</v>
      </c>
      <c r="D3" t="s">
        <v>68</v>
      </c>
    </row>
    <row r="4" spans="1:4" ht="45" x14ac:dyDescent="0.25">
      <c r="A4" s="51" t="s">
        <v>60</v>
      </c>
      <c r="B4" s="52">
        <f>SEARCH("r*n",A4)</f>
        <v>4</v>
      </c>
      <c r="C4" s="13" t="s">
        <v>71</v>
      </c>
      <c r="D4" s="50" t="s">
        <v>70</v>
      </c>
    </row>
    <row r="5" spans="1:4" ht="45" x14ac:dyDescent="0.25">
      <c r="A5" s="51" t="s">
        <v>60</v>
      </c>
      <c r="B5" s="52">
        <f>SEARCH("r?n",A5)</f>
        <v>11</v>
      </c>
      <c r="C5" s="13" t="s">
        <v>73</v>
      </c>
      <c r="D5" s="53" t="s">
        <v>72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4" width="64.5703125" bestFit="1" customWidth="1"/>
  </cols>
  <sheetData>
    <row r="1" spans="1:3" ht="15.75" thickBot="1" x14ac:dyDescent="0.3">
      <c r="A1" s="62" t="s">
        <v>91</v>
      </c>
      <c r="B1" s="64" t="s">
        <v>58</v>
      </c>
      <c r="C1" s="62" t="s">
        <v>59</v>
      </c>
    </row>
    <row r="2" spans="1:3" x14ac:dyDescent="0.25">
      <c r="A2" t="s">
        <v>57</v>
      </c>
      <c r="C2" t="s">
        <v>63</v>
      </c>
    </row>
    <row r="3" spans="1:3" x14ac:dyDescent="0.25">
      <c r="A3" t="s">
        <v>60</v>
      </c>
      <c r="C3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18.42578125" bestFit="1" customWidth="1"/>
    <col min="4" max="4" width="64.5703125" bestFit="1" customWidth="1"/>
  </cols>
  <sheetData>
    <row r="1" spans="1:4" ht="15.75" thickBot="1" x14ac:dyDescent="0.3">
      <c r="A1" s="62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t="s">
        <v>57</v>
      </c>
      <c r="B2" s="10">
        <f>FIND("C",A2)</f>
        <v>10</v>
      </c>
      <c r="C2" s="12" t="s">
        <v>61</v>
      </c>
      <c r="D2" t="s">
        <v>63</v>
      </c>
    </row>
    <row r="3" spans="1:4" x14ac:dyDescent="0.25">
      <c r="A3" t="s">
        <v>60</v>
      </c>
      <c r="B3" s="10">
        <f>FIND("fahr",A3)</f>
        <v>8</v>
      </c>
      <c r="C3" s="12" t="s">
        <v>62</v>
      </c>
      <c r="D3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0.42578125" customWidth="1"/>
    <col min="4" max="4" width="42.140625" customWidth="1"/>
    <col min="5" max="5" width="81" customWidth="1"/>
    <col min="6" max="6" width="49.85546875" bestFit="1" customWidth="1"/>
    <col min="7" max="7" width="60.140625" customWidth="1"/>
  </cols>
  <sheetData>
    <row r="1" spans="1:5" ht="15.75" thickBot="1" x14ac:dyDescent="0.3">
      <c r="A1" s="62" t="s">
        <v>91</v>
      </c>
      <c r="B1" s="62" t="s">
        <v>91</v>
      </c>
      <c r="C1" s="62" t="s">
        <v>91</v>
      </c>
      <c r="D1" s="62" t="s">
        <v>58</v>
      </c>
      <c r="E1" s="62" t="s">
        <v>59</v>
      </c>
    </row>
    <row r="2" spans="1:5" ht="30" x14ac:dyDescent="0.25">
      <c r="A2" s="56" t="s">
        <v>102</v>
      </c>
      <c r="B2" s="56" t="s">
        <v>103</v>
      </c>
      <c r="C2" s="56"/>
      <c r="D2" s="56"/>
      <c r="E2" s="65" t="s">
        <v>108</v>
      </c>
    </row>
    <row r="3" spans="1:5" ht="45" x14ac:dyDescent="0.25">
      <c r="A3" s="56" t="s">
        <v>102</v>
      </c>
      <c r="B3" s="56" t="s">
        <v>103</v>
      </c>
      <c r="C3" s="56" t="s">
        <v>104</v>
      </c>
      <c r="D3" s="56"/>
      <c r="E3" s="65" t="s">
        <v>107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F10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0.42578125" customWidth="1"/>
    <col min="4" max="4" width="42.140625" customWidth="1"/>
    <col min="5" max="5" width="49.85546875" customWidth="1"/>
    <col min="6" max="6" width="60.140625" customWidth="1"/>
  </cols>
  <sheetData>
    <row r="1" spans="1:6" ht="15.75" thickBot="1" x14ac:dyDescent="0.3">
      <c r="A1" s="62" t="s">
        <v>91</v>
      </c>
      <c r="B1" s="62" t="s">
        <v>91</v>
      </c>
      <c r="C1" s="62" t="s">
        <v>91</v>
      </c>
      <c r="D1" s="64" t="s">
        <v>58</v>
      </c>
      <c r="E1" s="62" t="s">
        <v>96</v>
      </c>
      <c r="F1" s="62" t="s">
        <v>59</v>
      </c>
    </row>
    <row r="2" spans="1:6" ht="45" x14ac:dyDescent="0.25">
      <c r="A2" s="56" t="s">
        <v>102</v>
      </c>
      <c r="B2" s="56" t="s">
        <v>103</v>
      </c>
      <c r="C2" s="56"/>
      <c r="D2" s="56" t="str">
        <f>CONCATENATE(A2," ",B2)</f>
        <v>Frank Mc Court</v>
      </c>
      <c r="E2" s="57" t="s">
        <v>180</v>
      </c>
      <c r="F2" s="65" t="s">
        <v>108</v>
      </c>
    </row>
    <row r="3" spans="1:6" ht="45" x14ac:dyDescent="0.25">
      <c r="A3" s="56" t="s">
        <v>102</v>
      </c>
      <c r="B3" s="56" t="s">
        <v>103</v>
      </c>
      <c r="C3" s="56" t="s">
        <v>104</v>
      </c>
      <c r="D3" s="56" t="str">
        <f>CONCATENATE(A3," ",B3," ","ist ein fantastischer"," ",C3)</f>
        <v>Frank Mc Court ist ein fantastischer Buchautor</v>
      </c>
      <c r="E3" s="57" t="s">
        <v>105</v>
      </c>
      <c r="F3" s="65" t="s">
        <v>107</v>
      </c>
    </row>
    <row r="4" spans="1:6" x14ac:dyDescent="0.25">
      <c r="E4" s="49"/>
    </row>
    <row r="5" spans="1:6" x14ac:dyDescent="0.25">
      <c r="E5" s="49"/>
    </row>
    <row r="6" spans="1:6" x14ac:dyDescent="0.25">
      <c r="E6" s="49"/>
    </row>
    <row r="7" spans="1:6" x14ac:dyDescent="0.25">
      <c r="E7" s="49"/>
    </row>
    <row r="8" spans="1:6" x14ac:dyDescent="0.25">
      <c r="E8" s="49"/>
    </row>
    <row r="9" spans="1:6" x14ac:dyDescent="0.25">
      <c r="E9" s="49"/>
    </row>
    <row r="10" spans="1:6" x14ac:dyDescent="0.25">
      <c r="E10" s="4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5.140625" customWidth="1"/>
    <col min="4" max="5" width="46.85546875" customWidth="1"/>
  </cols>
  <sheetData>
    <row r="1" spans="1:4" ht="15.75" thickBot="1" x14ac:dyDescent="0.3">
      <c r="A1" s="62" t="s">
        <v>91</v>
      </c>
      <c r="B1" s="62" t="s">
        <v>91</v>
      </c>
      <c r="C1" s="64" t="s">
        <v>58</v>
      </c>
      <c r="D1" s="62" t="s">
        <v>59</v>
      </c>
    </row>
    <row r="2" spans="1:4" ht="45" x14ac:dyDescent="0.25">
      <c r="A2" s="56" t="s">
        <v>102</v>
      </c>
      <c r="B2" s="56" t="s">
        <v>103</v>
      </c>
      <c r="C2" s="56"/>
      <c r="D2" s="65" t="s">
        <v>109</v>
      </c>
    </row>
    <row r="3" spans="1:4" ht="45" x14ac:dyDescent="0.25">
      <c r="A3" s="56" t="s">
        <v>110</v>
      </c>
      <c r="B3" s="56" t="s">
        <v>111</v>
      </c>
      <c r="C3" s="56"/>
      <c r="D3" s="50" t="s">
        <v>113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E10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5.140625" customWidth="1"/>
    <col min="4" max="4" width="14" customWidth="1"/>
    <col min="5" max="5" width="46.85546875" customWidth="1"/>
  </cols>
  <sheetData>
    <row r="1" spans="1:5" ht="15.75" thickBot="1" x14ac:dyDescent="0.3">
      <c r="A1" s="62" t="s">
        <v>91</v>
      </c>
      <c r="B1" s="62" t="s">
        <v>91</v>
      </c>
      <c r="C1" s="64" t="s">
        <v>58</v>
      </c>
      <c r="D1" s="62" t="s">
        <v>96</v>
      </c>
      <c r="E1" s="62" t="s">
        <v>59</v>
      </c>
    </row>
    <row r="2" spans="1:5" ht="45" x14ac:dyDescent="0.25">
      <c r="A2" s="56" t="s">
        <v>102</v>
      </c>
      <c r="B2" s="56" t="s">
        <v>103</v>
      </c>
      <c r="C2" s="56" t="str">
        <f>A2&amp;" "&amp;B2</f>
        <v>Frank Mc Court</v>
      </c>
      <c r="D2" s="57" t="s">
        <v>106</v>
      </c>
      <c r="E2" s="65" t="s">
        <v>109</v>
      </c>
    </row>
    <row r="3" spans="1:5" ht="45" x14ac:dyDescent="0.25">
      <c r="A3" s="56" t="s">
        <v>110</v>
      </c>
      <c r="B3" s="56" t="s">
        <v>111</v>
      </c>
      <c r="C3" s="56" t="str">
        <f>A3&amp;"&amp;"&amp;B3</f>
        <v>H&amp;M</v>
      </c>
      <c r="D3" s="57" t="s">
        <v>112</v>
      </c>
      <c r="E3" s="50" t="s">
        <v>113</v>
      </c>
    </row>
    <row r="4" spans="1:5" x14ac:dyDescent="0.25">
      <c r="D4" s="49"/>
    </row>
    <row r="5" spans="1:5" x14ac:dyDescent="0.25">
      <c r="D5" s="49"/>
    </row>
    <row r="6" spans="1:5" x14ac:dyDescent="0.25">
      <c r="D6" s="49"/>
    </row>
    <row r="7" spans="1:5" x14ac:dyDescent="0.25">
      <c r="D7" s="49"/>
    </row>
    <row r="8" spans="1:5" x14ac:dyDescent="0.25">
      <c r="D8" s="49"/>
    </row>
    <row r="9" spans="1:5" x14ac:dyDescent="0.25">
      <c r="D9" s="49"/>
    </row>
    <row r="10" spans="1:5" x14ac:dyDescent="0.25">
      <c r="D10" s="4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8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5703125" customWidth="1"/>
    <col min="2" max="2" width="10.7109375" customWidth="1"/>
    <col min="3" max="3" width="74" customWidth="1"/>
  </cols>
  <sheetData>
    <row r="1" spans="1:5" ht="15.75" thickBot="1" x14ac:dyDescent="0.3">
      <c r="A1" s="69" t="s">
        <v>91</v>
      </c>
      <c r="B1" s="64" t="s">
        <v>58</v>
      </c>
      <c r="C1" s="62" t="s">
        <v>59</v>
      </c>
    </row>
    <row r="2" spans="1:5" x14ac:dyDescent="0.25">
      <c r="A2">
        <v>5.4</v>
      </c>
      <c r="B2" t="s">
        <v>181</v>
      </c>
      <c r="C2" t="s">
        <v>148</v>
      </c>
    </row>
    <row r="3" spans="1:5" ht="30" x14ac:dyDescent="0.25">
      <c r="A3" s="51">
        <v>29.895</v>
      </c>
      <c r="B3" s="51"/>
      <c r="C3" s="50" t="s">
        <v>149</v>
      </c>
    </row>
    <row r="4" spans="1:5" x14ac:dyDescent="0.25">
      <c r="A4">
        <v>5.25</v>
      </c>
      <c r="C4" t="s">
        <v>150</v>
      </c>
    </row>
    <row r="5" spans="1:5" ht="30" x14ac:dyDescent="0.25">
      <c r="A5" s="71">
        <v>42347</v>
      </c>
      <c r="B5" s="72"/>
      <c r="C5" s="50" t="s">
        <v>151</v>
      </c>
    </row>
    <row r="8" spans="1:5" x14ac:dyDescent="0.25">
      <c r="E8" s="6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zoomScale="120" zoomScaleNormal="120" workbookViewId="0">
      <selection activeCell="D15" sqref="D15"/>
    </sheetView>
  </sheetViews>
  <sheetFormatPr baseColWidth="10" defaultRowHeight="15" x14ac:dyDescent="0.25"/>
  <cols>
    <col min="2" max="2" width="11.42578125" style="21"/>
    <col min="3" max="3" width="11.42578125" style="10"/>
    <col min="4" max="4" width="12.5703125" style="10" bestFit="1" customWidth="1"/>
  </cols>
  <sheetData>
    <row r="1" spans="1:6" ht="17.25" thickBot="1" x14ac:dyDescent="0.3">
      <c r="A1" s="6" t="s">
        <v>0</v>
      </c>
      <c r="B1" s="18" t="s">
        <v>1</v>
      </c>
      <c r="C1" s="11" t="s">
        <v>2</v>
      </c>
      <c r="D1" s="11" t="s">
        <v>3</v>
      </c>
      <c r="E1" s="11" t="s">
        <v>4</v>
      </c>
      <c r="F1" s="5"/>
    </row>
    <row r="2" spans="1:6" ht="17.25" thickBot="1" x14ac:dyDescent="0.3">
      <c r="A2" s="2" t="s">
        <v>7</v>
      </c>
      <c r="B2" s="19">
        <v>5.5</v>
      </c>
      <c r="C2" s="14">
        <v>20</v>
      </c>
      <c r="D2" s="14">
        <v>14</v>
      </c>
      <c r="E2" s="7">
        <v>105</v>
      </c>
      <c r="F2" s="3"/>
    </row>
    <row r="3" spans="1:6" ht="17.25" thickBot="1" x14ac:dyDescent="0.3">
      <c r="A3" s="4" t="s">
        <v>8</v>
      </c>
      <c r="B3" s="20">
        <v>3.5</v>
      </c>
      <c r="C3" s="15">
        <v>12</v>
      </c>
      <c r="D3" s="15">
        <v>10</v>
      </c>
      <c r="E3" s="8">
        <v>96</v>
      </c>
      <c r="F3" s="5"/>
    </row>
    <row r="4" spans="1:6" ht="17.25" thickBot="1" x14ac:dyDescent="0.3">
      <c r="A4" s="2" t="s">
        <v>9</v>
      </c>
      <c r="B4" s="19">
        <v>4</v>
      </c>
      <c r="C4" s="14">
        <v>14</v>
      </c>
      <c r="D4" s="14">
        <v>9</v>
      </c>
      <c r="E4" s="7">
        <v>105</v>
      </c>
      <c r="F4" s="3"/>
    </row>
    <row r="5" spans="1:6" ht="17.25" thickBot="1" x14ac:dyDescent="0.3">
      <c r="A5" s="4" t="s">
        <v>7</v>
      </c>
      <c r="B5" s="20">
        <v>4.5</v>
      </c>
      <c r="C5" s="15">
        <v>15</v>
      </c>
      <c r="D5" s="15">
        <v>10</v>
      </c>
      <c r="E5" s="8">
        <v>75</v>
      </c>
      <c r="F5" s="5"/>
    </row>
    <row r="6" spans="1:6" ht="17.25" thickBot="1" x14ac:dyDescent="0.3">
      <c r="A6" s="2" t="s">
        <v>8</v>
      </c>
      <c r="B6" s="19">
        <v>2.75</v>
      </c>
      <c r="C6" s="14">
        <v>8</v>
      </c>
      <c r="D6" s="14">
        <v>8</v>
      </c>
      <c r="E6" s="7">
        <v>77</v>
      </c>
      <c r="F6" s="3"/>
    </row>
    <row r="7" spans="1:6" ht="17.25" thickBot="1" x14ac:dyDescent="0.3">
      <c r="A7" s="4" t="s">
        <v>7</v>
      </c>
      <c r="B7" s="20">
        <v>2.5</v>
      </c>
      <c r="C7" s="15">
        <v>9</v>
      </c>
      <c r="D7" s="15">
        <v>6</v>
      </c>
      <c r="E7" s="8">
        <v>45</v>
      </c>
      <c r="F7" s="5"/>
    </row>
    <row r="9" spans="1:6" ht="15.75" thickBot="1" x14ac:dyDescent="0.3"/>
    <row r="10" spans="1:6" ht="17.25" thickBot="1" x14ac:dyDescent="0.3">
      <c r="A10" s="1" t="s">
        <v>21</v>
      </c>
    </row>
    <row r="11" spans="1:6" ht="17.25" thickBot="1" x14ac:dyDescent="0.3">
      <c r="A11" s="1" t="s">
        <v>0</v>
      </c>
      <c r="B11" s="22" t="s">
        <v>1</v>
      </c>
      <c r="C11" s="16" t="s">
        <v>2</v>
      </c>
      <c r="D11" s="16" t="s">
        <v>3</v>
      </c>
      <c r="E11" s="1" t="s">
        <v>4</v>
      </c>
      <c r="F11" s="1" t="s">
        <v>1</v>
      </c>
    </row>
    <row r="12" spans="1:6" ht="17.25" thickBot="1" x14ac:dyDescent="0.3">
      <c r="A12" s="2"/>
      <c r="B12" s="19"/>
      <c r="C12" s="24"/>
      <c r="D12" s="24"/>
      <c r="E12" s="3"/>
      <c r="F12" s="2"/>
    </row>
    <row r="13" spans="1:6" ht="17.25" thickBot="1" x14ac:dyDescent="0.3">
      <c r="A13" s="4"/>
      <c r="B13" s="80"/>
      <c r="C13" s="81"/>
      <c r="D13" s="81"/>
      <c r="E13" s="82"/>
      <c r="F13" s="82"/>
    </row>
    <row r="14" spans="1:6" ht="15.75" thickBot="1" x14ac:dyDescent="0.3"/>
    <row r="15" spans="1:6" ht="17.25" thickBot="1" x14ac:dyDescent="0.3">
      <c r="A15" s="90" t="s">
        <v>24</v>
      </c>
      <c r="B15" s="90"/>
      <c r="C15" s="90"/>
      <c r="D15" s="25"/>
      <c r="E15" s="90"/>
      <c r="F15" s="90"/>
    </row>
    <row r="16" spans="1:6" ht="49.5" customHeight="1" thickBot="1" x14ac:dyDescent="0.3">
      <c r="A16" s="89" t="s">
        <v>25</v>
      </c>
      <c r="B16" s="89"/>
      <c r="C16" s="89"/>
      <c r="D16" s="25"/>
      <c r="E16" s="90"/>
      <c r="F16" s="90"/>
    </row>
  </sheetData>
  <mergeCells count="4">
    <mergeCell ref="A16:C16"/>
    <mergeCell ref="A15:C15"/>
    <mergeCell ref="E15:F15"/>
    <mergeCell ref="E16:F16"/>
  </mergeCells>
  <pageMargins left="0.7" right="0.7" top="0.78740157499999996" bottom="0.78740157499999996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/>
  </sheetPr>
  <dimension ref="A1:F8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5703125" customWidth="1"/>
    <col min="2" max="2" width="10.7109375" customWidth="1"/>
    <col min="3" max="3" width="21.7109375" customWidth="1"/>
    <col min="4" max="4" width="74" customWidth="1"/>
  </cols>
  <sheetData>
    <row r="1" spans="1:6" ht="15.75" thickBot="1" x14ac:dyDescent="0.3">
      <c r="A1" s="69" t="s">
        <v>91</v>
      </c>
      <c r="B1" s="64" t="s">
        <v>58</v>
      </c>
      <c r="C1" s="62" t="s">
        <v>96</v>
      </c>
      <c r="D1" s="62" t="s">
        <v>59</v>
      </c>
    </row>
    <row r="2" spans="1:6" x14ac:dyDescent="0.25">
      <c r="A2">
        <v>5.4</v>
      </c>
      <c r="B2" t="str">
        <f>TEXT(A2,"#,000")</f>
        <v>5,400</v>
      </c>
      <c r="C2" s="12" t="s">
        <v>126</v>
      </c>
      <c r="D2" t="s">
        <v>148</v>
      </c>
    </row>
    <row r="3" spans="1:6" ht="30" x14ac:dyDescent="0.25">
      <c r="A3" s="51">
        <v>29.895</v>
      </c>
      <c r="B3" s="51" t="str">
        <f>TEXT(A3,"#.###,00 €")</f>
        <v>29,90 €</v>
      </c>
      <c r="C3" s="13" t="s">
        <v>127</v>
      </c>
      <c r="D3" s="50" t="s">
        <v>149</v>
      </c>
    </row>
    <row r="4" spans="1:6" x14ac:dyDescent="0.25">
      <c r="A4">
        <v>5.25</v>
      </c>
      <c r="B4" t="str">
        <f>TEXT(A4,"# ???/???")</f>
        <v xml:space="preserve">5   1/4  </v>
      </c>
      <c r="C4" s="12" t="s">
        <v>128</v>
      </c>
      <c r="D4" t="s">
        <v>150</v>
      </c>
    </row>
    <row r="5" spans="1:6" ht="30" x14ac:dyDescent="0.25">
      <c r="A5" s="71">
        <v>42347</v>
      </c>
      <c r="B5" s="72" t="str">
        <f>TEXT(A5,"tt.MM.jjjj")</f>
        <v>09.12.2015</v>
      </c>
      <c r="C5" s="48" t="s">
        <v>129</v>
      </c>
      <c r="D5" s="50" t="s">
        <v>151</v>
      </c>
    </row>
    <row r="6" spans="1:6" x14ac:dyDescent="0.25">
      <c r="C6" s="49"/>
    </row>
    <row r="8" spans="1:6" x14ac:dyDescent="0.25">
      <c r="F8" s="66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3.140625" customWidth="1"/>
    <col min="2" max="2" width="9" bestFit="1" customWidth="1"/>
    <col min="3" max="3" width="41.28515625" bestFit="1" customWidth="1"/>
  </cols>
  <sheetData>
    <row r="1" spans="1:3" ht="15.75" thickBot="1" x14ac:dyDescent="0.3">
      <c r="A1" s="84" t="s">
        <v>91</v>
      </c>
      <c r="B1" s="64" t="s">
        <v>58</v>
      </c>
      <c r="C1" s="62" t="s">
        <v>59</v>
      </c>
    </row>
    <row r="2" spans="1:3" x14ac:dyDescent="0.25">
      <c r="A2" t="s">
        <v>154</v>
      </c>
      <c r="C2" t="s">
        <v>153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3.140625" customWidth="1"/>
    <col min="2" max="2" width="9" bestFit="1" customWidth="1"/>
    <col min="3" max="3" width="12.140625" customWidth="1"/>
    <col min="4" max="4" width="41.28515625" bestFit="1" customWidth="1"/>
  </cols>
  <sheetData>
    <row r="1" spans="1:4" ht="15.75" thickBot="1" x14ac:dyDescent="0.3">
      <c r="A1" s="64" t="s">
        <v>91</v>
      </c>
      <c r="B1" s="64" t="s">
        <v>58</v>
      </c>
      <c r="C1" s="62" t="s">
        <v>96</v>
      </c>
      <c r="D1" s="62" t="s">
        <v>59</v>
      </c>
    </row>
    <row r="2" spans="1:4" x14ac:dyDescent="0.25">
      <c r="A2" t="s">
        <v>154</v>
      </c>
      <c r="B2">
        <f>LEN(A2)</f>
        <v>17</v>
      </c>
      <c r="C2" s="12" t="s">
        <v>152</v>
      </c>
      <c r="D2" t="s">
        <v>153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2.7109375" customWidth="1"/>
    <col min="2" max="2" width="14.5703125" customWidth="1"/>
    <col min="3" max="3" width="15.28515625" customWidth="1"/>
  </cols>
  <sheetData>
    <row r="1" spans="1:2" ht="15.75" thickBot="1" x14ac:dyDescent="0.3">
      <c r="A1" s="62" t="s">
        <v>198</v>
      </c>
      <c r="B1" s="62" t="s">
        <v>199</v>
      </c>
    </row>
    <row r="2" spans="1:2" x14ac:dyDescent="0.25">
      <c r="A2" t="s">
        <v>118</v>
      </c>
    </row>
    <row r="3" spans="1:2" x14ac:dyDescent="0.25">
      <c r="A3" t="s">
        <v>117</v>
      </c>
    </row>
    <row r="4" spans="1:2" x14ac:dyDescent="0.25">
      <c r="A4" t="s">
        <v>120</v>
      </c>
    </row>
    <row r="5" spans="1:2" ht="15.75" thickBot="1" x14ac:dyDescent="0.3"/>
    <row r="6" spans="1:2" ht="15.75" thickBot="1" x14ac:dyDescent="0.3">
      <c r="A6" s="62" t="s">
        <v>198</v>
      </c>
      <c r="B6" s="62" t="s">
        <v>199</v>
      </c>
    </row>
    <row r="7" spans="1:2" x14ac:dyDescent="0.25">
      <c r="A7" t="s">
        <v>77</v>
      </c>
    </row>
    <row r="8" spans="1:2" x14ac:dyDescent="0.25">
      <c r="A8" t="s">
        <v>155</v>
      </c>
    </row>
    <row r="9" spans="1:2" x14ac:dyDescent="0.25">
      <c r="A9" t="s">
        <v>78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/>
  </sheetPr>
  <dimension ref="A1:C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2.7109375" customWidth="1"/>
    <col min="2" max="2" width="14.5703125" customWidth="1"/>
    <col min="3" max="3" width="39" bestFit="1" customWidth="1"/>
    <col min="4" max="4" width="15.28515625" customWidth="1"/>
    <col min="9" max="9" width="69" bestFit="1" customWidth="1"/>
  </cols>
  <sheetData>
    <row r="1" spans="1:3" ht="15.75" thickBot="1" x14ac:dyDescent="0.3">
      <c r="A1" s="62" t="s">
        <v>198</v>
      </c>
      <c r="B1" s="62" t="s">
        <v>199</v>
      </c>
      <c r="C1" s="62" t="s">
        <v>96</v>
      </c>
    </row>
    <row r="2" spans="1:3" x14ac:dyDescent="0.25">
      <c r="A2" t="s">
        <v>118</v>
      </c>
      <c r="B2" t="str">
        <f>LEFT(A2,FIND("-",A2)-1)</f>
        <v>8700</v>
      </c>
      <c r="C2" s="12" t="s">
        <v>119</v>
      </c>
    </row>
    <row r="3" spans="1:3" x14ac:dyDescent="0.25">
      <c r="A3" t="s">
        <v>117</v>
      </c>
      <c r="B3" t="str">
        <f>LEFT(A3,FIND("-",A3)-1)</f>
        <v>20095</v>
      </c>
      <c r="C3" s="12" t="s">
        <v>121</v>
      </c>
    </row>
    <row r="4" spans="1:3" x14ac:dyDescent="0.25">
      <c r="A4" t="s">
        <v>120</v>
      </c>
      <c r="B4" t="str">
        <f>LEFT(A4,FIND("-",A4)-1)</f>
        <v>8600</v>
      </c>
      <c r="C4" s="12" t="s">
        <v>122</v>
      </c>
    </row>
    <row r="5" spans="1:3" ht="15.75" thickBot="1" x14ac:dyDescent="0.3"/>
    <row r="6" spans="1:3" ht="15.75" thickBot="1" x14ac:dyDescent="0.3">
      <c r="A6" s="62" t="s">
        <v>198</v>
      </c>
      <c r="B6" s="62" t="s">
        <v>199</v>
      </c>
      <c r="C6" s="62" t="s">
        <v>96</v>
      </c>
    </row>
    <row r="7" spans="1:3" x14ac:dyDescent="0.25">
      <c r="A7" t="s">
        <v>77</v>
      </c>
      <c r="B7" t="str">
        <f t="shared" ref="B7:B8" si="0">RIGHT(A7,LEN(A7)-SEARCH(" ",A7,1))</f>
        <v>Leoben</v>
      </c>
      <c r="C7" s="12" t="s">
        <v>156</v>
      </c>
    </row>
    <row r="8" spans="1:3" x14ac:dyDescent="0.25">
      <c r="A8" t="s">
        <v>155</v>
      </c>
      <c r="B8" t="str">
        <f t="shared" si="0"/>
        <v>Hamburg</v>
      </c>
      <c r="C8" s="12" t="s">
        <v>157</v>
      </c>
    </row>
    <row r="9" spans="1:3" x14ac:dyDescent="0.25">
      <c r="A9" t="s">
        <v>78</v>
      </c>
      <c r="B9" t="str">
        <f>RIGHT(A9,LEN(A9)-SEARCH(" ",A9,1))</f>
        <v>Bruck/Mur</v>
      </c>
      <c r="C9" s="12" t="s">
        <v>158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AAE0-2CFE-4209-8002-E819DD3FBEAD}">
  <dimension ref="A1:C3"/>
  <sheetViews>
    <sheetView zoomScale="130" zoomScaleNormal="130" workbookViewId="0">
      <selection activeCell="B2" sqref="B2"/>
    </sheetView>
  </sheetViews>
  <sheetFormatPr baseColWidth="10" defaultRowHeight="15" x14ac:dyDescent="0.25"/>
  <cols>
    <col min="1" max="1" width="20.140625" customWidth="1"/>
    <col min="2" max="2" width="15.140625" customWidth="1"/>
    <col min="3" max="3" width="36.28515625" bestFit="1" customWidth="1"/>
  </cols>
  <sheetData>
    <row r="1" spans="1:3" x14ac:dyDescent="0.25">
      <c r="A1" s="85" t="s">
        <v>91</v>
      </c>
      <c r="B1" s="85" t="s">
        <v>58</v>
      </c>
      <c r="C1" s="85" t="s">
        <v>59</v>
      </c>
    </row>
    <row r="2" spans="1:3" x14ac:dyDescent="0.25">
      <c r="A2" t="s">
        <v>193</v>
      </c>
      <c r="C2" t="s">
        <v>196</v>
      </c>
    </row>
    <row r="3" spans="1:3" x14ac:dyDescent="0.25">
      <c r="A3" t="s">
        <v>194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B052-ACF8-4434-9971-5B8EA9CE03D1}">
  <sheetPr>
    <tabColor theme="3"/>
  </sheetPr>
  <dimension ref="A1:D3"/>
  <sheetViews>
    <sheetView zoomScale="130" zoomScaleNormal="130" workbookViewId="0">
      <selection activeCell="B2" sqref="B2"/>
    </sheetView>
  </sheetViews>
  <sheetFormatPr baseColWidth="10" defaultRowHeight="15" x14ac:dyDescent="0.25"/>
  <cols>
    <col min="1" max="1" width="20.140625" customWidth="1"/>
    <col min="2" max="2" width="15.140625" customWidth="1"/>
    <col min="3" max="3" width="46.28515625" bestFit="1" customWidth="1"/>
    <col min="4" max="4" width="36.28515625" bestFit="1" customWidth="1"/>
  </cols>
  <sheetData>
    <row r="1" spans="1:4" x14ac:dyDescent="0.25">
      <c r="A1" s="85" t="s">
        <v>91</v>
      </c>
      <c r="B1" s="85" t="s">
        <v>58</v>
      </c>
      <c r="C1" s="85" t="s">
        <v>96</v>
      </c>
      <c r="D1" s="85" t="s">
        <v>59</v>
      </c>
    </row>
    <row r="2" spans="1:4" x14ac:dyDescent="0.25">
      <c r="A2" t="s">
        <v>193</v>
      </c>
      <c r="B2" t="str">
        <f>REPLACE(A2,SEARCH(A3,A2),6,"erlös")</f>
        <v>Reinerlös 2018</v>
      </c>
      <c r="C2" s="12" t="s">
        <v>195</v>
      </c>
      <c r="D2" t="s">
        <v>196</v>
      </c>
    </row>
    <row r="3" spans="1:4" x14ac:dyDescent="0.25">
      <c r="A3" t="s">
        <v>194</v>
      </c>
      <c r="B3" t="str">
        <f>REPLACE(A2,SEARCH(A3,A2),LEN(A3),"erlös")</f>
        <v>Reinerlös 2018</v>
      </c>
      <c r="C3" s="12" t="s">
        <v>205</v>
      </c>
      <c r="D3" t="s">
        <v>206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A5D9B-4C9C-44FE-9D43-DEC9F1FBCBC5}">
  <dimension ref="A1:E8"/>
  <sheetViews>
    <sheetView zoomScale="120" zoomScaleNormal="120" workbookViewId="0">
      <selection activeCell="A5" sqref="A5:D5"/>
    </sheetView>
  </sheetViews>
  <sheetFormatPr baseColWidth="10" defaultRowHeight="15" x14ac:dyDescent="0.25"/>
  <cols>
    <col min="4" max="4" width="9.28515625" customWidth="1"/>
    <col min="5" max="5" width="67.85546875" customWidth="1"/>
  </cols>
  <sheetData>
    <row r="1" spans="1:5" ht="15.75" thickBot="1" x14ac:dyDescent="0.3">
      <c r="A1" s="69" t="s">
        <v>130</v>
      </c>
      <c r="B1" s="69" t="s">
        <v>131</v>
      </c>
      <c r="C1" s="69" t="s">
        <v>132</v>
      </c>
      <c r="D1" s="69" t="s">
        <v>133</v>
      </c>
    </row>
    <row r="2" spans="1:5" x14ac:dyDescent="0.25">
      <c r="A2" s="67">
        <v>26</v>
      </c>
      <c r="B2" s="67">
        <f>A2*0.2</f>
        <v>5.2</v>
      </c>
      <c r="C2" s="67">
        <f>A2+B2</f>
        <v>31.2</v>
      </c>
      <c r="D2" s="68">
        <v>42347</v>
      </c>
    </row>
    <row r="3" spans="1:5" ht="15.75" thickBot="1" x14ac:dyDescent="0.3"/>
    <row r="4" spans="1:5" ht="15.75" thickBot="1" x14ac:dyDescent="0.3">
      <c r="A4" s="64" t="s">
        <v>200</v>
      </c>
      <c r="B4" s="64"/>
      <c r="C4" s="64"/>
      <c r="D4" s="64"/>
      <c r="E4" s="62" t="s">
        <v>58</v>
      </c>
    </row>
    <row r="5" spans="1:5" ht="15.75" thickBot="1" x14ac:dyDescent="0.3">
      <c r="A5" s="93"/>
      <c r="B5" s="93"/>
      <c r="C5" s="93"/>
      <c r="D5" s="93"/>
      <c r="E5" t="s">
        <v>202</v>
      </c>
    </row>
    <row r="6" spans="1:5" ht="15.75" thickBot="1" x14ac:dyDescent="0.3">
      <c r="A6" s="86" t="s">
        <v>184</v>
      </c>
      <c r="B6" s="64"/>
      <c r="C6" s="64"/>
      <c r="D6" s="64"/>
    </row>
    <row r="7" spans="1:5" x14ac:dyDescent="0.25">
      <c r="A7" s="93"/>
      <c r="B7" s="93"/>
      <c r="C7" s="93"/>
      <c r="D7" s="93"/>
      <c r="E7" t="s">
        <v>202</v>
      </c>
    </row>
    <row r="8" spans="1:5" x14ac:dyDescent="0.25">
      <c r="A8" s="93"/>
      <c r="B8" s="93"/>
      <c r="C8" s="93"/>
      <c r="D8" s="93"/>
      <c r="E8" t="s">
        <v>203</v>
      </c>
    </row>
  </sheetData>
  <mergeCells count="3">
    <mergeCell ref="A5:D5"/>
    <mergeCell ref="A7:D7"/>
    <mergeCell ref="A8:D8"/>
  </mergeCells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7AF1-6C9E-41BE-891B-66F4D41B0AA3}">
  <sheetPr>
    <tabColor theme="3"/>
  </sheetPr>
  <dimension ref="A1:E8"/>
  <sheetViews>
    <sheetView zoomScale="120" zoomScaleNormal="120" workbookViewId="0">
      <selection activeCell="A5" sqref="A5:D5"/>
    </sheetView>
  </sheetViews>
  <sheetFormatPr baseColWidth="10" defaultRowHeight="15" x14ac:dyDescent="0.25"/>
  <cols>
    <col min="4" max="4" width="9.28515625" customWidth="1"/>
    <col min="5" max="5" width="67.85546875" customWidth="1"/>
  </cols>
  <sheetData>
    <row r="1" spans="1:5" ht="15.75" thickBot="1" x14ac:dyDescent="0.3">
      <c r="A1" s="69" t="s">
        <v>130</v>
      </c>
      <c r="B1" s="69" t="s">
        <v>131</v>
      </c>
      <c r="C1" s="69" t="s">
        <v>132</v>
      </c>
      <c r="D1" s="69" t="s">
        <v>133</v>
      </c>
    </row>
    <row r="2" spans="1:5" x14ac:dyDescent="0.25">
      <c r="A2" s="67">
        <v>26</v>
      </c>
      <c r="B2" s="67">
        <f>A2*0.2</f>
        <v>5.2</v>
      </c>
      <c r="C2" s="67">
        <f>A2+B2</f>
        <v>31.2</v>
      </c>
      <c r="D2" s="68">
        <v>42347</v>
      </c>
    </row>
    <row r="3" spans="1:5" ht="15.75" thickBot="1" x14ac:dyDescent="0.3"/>
    <row r="4" spans="1:5" ht="15.75" thickBot="1" x14ac:dyDescent="0.3">
      <c r="A4" s="64" t="s">
        <v>200</v>
      </c>
      <c r="B4" s="64"/>
      <c r="C4" s="64"/>
      <c r="D4" s="64"/>
      <c r="E4" s="62" t="s">
        <v>96</v>
      </c>
    </row>
    <row r="5" spans="1:5" ht="15.75" thickBot="1" x14ac:dyDescent="0.3">
      <c r="A5" s="93" t="str">
        <f>CONCATENATE("Der Artikel kostet"," ",TEXT(C2,"#.##0,00 €")," ","inkl. MwSt.")</f>
        <v>Der Artikel kostet 31,20 € inkl. MwSt.</v>
      </c>
      <c r="B5" s="93"/>
      <c r="C5" s="93"/>
      <c r="D5" s="93"/>
      <c r="E5" s="70" t="s">
        <v>146</v>
      </c>
    </row>
    <row r="6" spans="1:5" ht="15.75" thickBot="1" x14ac:dyDescent="0.3">
      <c r="A6" s="86" t="s">
        <v>184</v>
      </c>
      <c r="B6" s="64"/>
      <c r="C6" s="64"/>
      <c r="D6" s="64"/>
      <c r="E6" s="49"/>
    </row>
    <row r="7" spans="1:5" x14ac:dyDescent="0.25">
      <c r="A7" s="93" t="str">
        <f>"Der Artikel kostet "&amp; TEXT(C2,"#.##0,00 €") &amp;" inkl. MwSt."</f>
        <v>Der Artikel kostet 31,20 € inkl. MwSt.</v>
      </c>
      <c r="B7" s="93"/>
      <c r="C7" s="93"/>
      <c r="D7" s="93"/>
      <c r="E7" s="12" t="s">
        <v>201</v>
      </c>
    </row>
    <row r="8" spans="1:5" x14ac:dyDescent="0.25">
      <c r="A8" s="93" t="str">
        <f>"Datum: " &amp; TEXT(D2,"jjjj-MM-tt")</f>
        <v>Datum: 2015-12-09</v>
      </c>
      <c r="B8" s="93"/>
      <c r="C8" s="93"/>
      <c r="D8" s="93"/>
      <c r="E8" s="12" t="s">
        <v>147</v>
      </c>
    </row>
  </sheetData>
  <mergeCells count="3">
    <mergeCell ref="A5:D5"/>
    <mergeCell ref="A7:D7"/>
    <mergeCell ref="A8:D8"/>
  </mergeCells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7"/>
  <sheetViews>
    <sheetView zoomScaleNormal="100" workbookViewId="0">
      <selection activeCell="B2" sqref="B2"/>
    </sheetView>
  </sheetViews>
  <sheetFormatPr baseColWidth="10" defaultRowHeight="15" x14ac:dyDescent="0.25"/>
  <cols>
    <col min="1" max="1" width="33.85546875" customWidth="1"/>
    <col min="2" max="2" width="20.7109375" customWidth="1"/>
    <col min="3" max="3" width="34.85546875" customWidth="1"/>
    <col min="4" max="4" width="13.28515625" customWidth="1"/>
    <col min="5" max="5" width="63.85546875" customWidth="1"/>
    <col min="6" max="6" width="14.85546875" bestFit="1" customWidth="1"/>
    <col min="7" max="7" width="38.42578125" bestFit="1" customWidth="1"/>
  </cols>
  <sheetData>
    <row r="1" spans="1:7" ht="29.25" thickBot="1" x14ac:dyDescent="0.3">
      <c r="A1" s="76" t="s">
        <v>173</v>
      </c>
      <c r="B1" s="77" t="s">
        <v>171</v>
      </c>
      <c r="C1" s="76" t="s">
        <v>96</v>
      </c>
      <c r="D1" s="77" t="s">
        <v>172</v>
      </c>
      <c r="E1" s="76" t="s">
        <v>96</v>
      </c>
      <c r="F1" s="76" t="s">
        <v>174</v>
      </c>
      <c r="G1" s="76" t="s">
        <v>96</v>
      </c>
    </row>
    <row r="2" spans="1:7" x14ac:dyDescent="0.25">
      <c r="A2" s="78" t="s">
        <v>114</v>
      </c>
      <c r="B2" s="78" t="str">
        <f>PROPER(LEFT(A2,FIND(".",A2)-1))</f>
        <v>Vorname</v>
      </c>
      <c r="C2" s="79" t="s">
        <v>123</v>
      </c>
      <c r="D2" s="78" t="str">
        <f>PROPER(MID(A2,FIND(".",A2)+1,FIND("@",A2)-FIND(".",A2)-1))</f>
        <v>Nachname</v>
      </c>
      <c r="E2" s="79" t="s">
        <v>124</v>
      </c>
      <c r="F2" s="78" t="str">
        <f>RIGHT(A2,LEN(A2)-FIND("@",A2))</f>
        <v>unileoben.ac.at</v>
      </c>
      <c r="G2" s="79" t="s">
        <v>125</v>
      </c>
    </row>
    <row r="3" spans="1:7" x14ac:dyDescent="0.25">
      <c r="A3" s="78" t="s">
        <v>115</v>
      </c>
      <c r="B3" s="78" t="str">
        <f t="shared" ref="B3:B4" si="0">PROPER(LEFT(A3,FIND(".",A3)-1))</f>
        <v>Gustav</v>
      </c>
      <c r="C3" s="79" t="s">
        <v>169</v>
      </c>
      <c r="D3" s="78" t="str">
        <f t="shared" ref="D3:D4" si="1">PROPER(MID(A3,FIND(".",A3)+1,FIND("@",A3)-FIND(".",A3)-1))</f>
        <v>Gans</v>
      </c>
      <c r="E3" s="79" t="s">
        <v>175</v>
      </c>
      <c r="F3" s="78" t="str">
        <f t="shared" ref="F3:F4" si="2">RIGHT(A3,LEN(A3)-FIND("@",A3))</f>
        <v>gmail.com</v>
      </c>
      <c r="G3" s="79" t="s">
        <v>177</v>
      </c>
    </row>
    <row r="4" spans="1:7" x14ac:dyDescent="0.25">
      <c r="A4" s="78" t="s">
        <v>116</v>
      </c>
      <c r="B4" s="78" t="str">
        <f t="shared" si="0"/>
        <v>Hary</v>
      </c>
      <c r="C4" s="79" t="s">
        <v>170</v>
      </c>
      <c r="D4" s="78" t="str">
        <f t="shared" si="1"/>
        <v>Hurtig</v>
      </c>
      <c r="E4" s="79" t="s">
        <v>176</v>
      </c>
      <c r="F4" s="78" t="str">
        <f t="shared" si="2"/>
        <v>gmx.at</v>
      </c>
      <c r="G4" s="79" t="s">
        <v>178</v>
      </c>
    </row>
    <row r="6" spans="1:7" x14ac:dyDescent="0.25">
      <c r="A6" s="85" t="s">
        <v>91</v>
      </c>
      <c r="B6" s="85" t="s">
        <v>58</v>
      </c>
      <c r="C6" s="85" t="s">
        <v>96</v>
      </c>
    </row>
    <row r="7" spans="1:7" x14ac:dyDescent="0.25">
      <c r="A7" t="s">
        <v>197</v>
      </c>
      <c r="B7" t="str">
        <f>MID(A7,SEARCH("""",A7)+1,SEARCH("""",A7,SEARCH("""",A7)+1)-SEARCH("""",A7)-1)</f>
        <v>Montanuniversität</v>
      </c>
      <c r="C7" s="83" t="s">
        <v>204</v>
      </c>
      <c r="D7" s="87"/>
      <c r="E7" s="8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G16"/>
  <sheetViews>
    <sheetView zoomScale="120" zoomScaleNormal="120" workbookViewId="0">
      <selection activeCell="D15" sqref="D15"/>
    </sheetView>
  </sheetViews>
  <sheetFormatPr baseColWidth="10" defaultRowHeight="15" x14ac:dyDescent="0.25"/>
  <cols>
    <col min="2" max="2" width="11.42578125" style="21"/>
    <col min="3" max="3" width="11.42578125" style="10"/>
    <col min="4" max="4" width="12.5703125" style="10" bestFit="1" customWidth="1"/>
  </cols>
  <sheetData>
    <row r="1" spans="1:7" ht="17.25" thickBot="1" x14ac:dyDescent="0.3">
      <c r="A1" s="6" t="s">
        <v>0</v>
      </c>
      <c r="B1" s="74" t="s">
        <v>1</v>
      </c>
      <c r="C1" s="11" t="s">
        <v>2</v>
      </c>
      <c r="D1" s="11" t="s">
        <v>3</v>
      </c>
      <c r="E1" s="11" t="s">
        <v>4</v>
      </c>
      <c r="F1" s="5"/>
    </row>
    <row r="2" spans="1:7" ht="17.25" thickBot="1" x14ac:dyDescent="0.3">
      <c r="A2" s="2" t="s">
        <v>7</v>
      </c>
      <c r="B2" s="19">
        <v>5.5</v>
      </c>
      <c r="C2" s="14">
        <v>20</v>
      </c>
      <c r="D2" s="14">
        <v>14</v>
      </c>
      <c r="E2" s="7">
        <v>105</v>
      </c>
      <c r="F2" s="3"/>
    </row>
    <row r="3" spans="1:7" ht="17.25" thickBot="1" x14ac:dyDescent="0.3">
      <c r="A3" s="4" t="s">
        <v>8</v>
      </c>
      <c r="B3" s="20">
        <v>3.5</v>
      </c>
      <c r="C3" s="15">
        <v>12</v>
      </c>
      <c r="D3" s="15">
        <v>10</v>
      </c>
      <c r="E3" s="8">
        <v>96</v>
      </c>
      <c r="F3" s="5"/>
    </row>
    <row r="4" spans="1:7" ht="17.25" thickBot="1" x14ac:dyDescent="0.3">
      <c r="A4" s="2" t="s">
        <v>9</v>
      </c>
      <c r="B4" s="19">
        <v>4</v>
      </c>
      <c r="C4" s="14">
        <v>14</v>
      </c>
      <c r="D4" s="14">
        <v>9</v>
      </c>
      <c r="E4" s="7">
        <v>105</v>
      </c>
      <c r="F4" s="3"/>
    </row>
    <row r="5" spans="1:7" ht="17.25" thickBot="1" x14ac:dyDescent="0.3">
      <c r="A5" s="4" t="s">
        <v>7</v>
      </c>
      <c r="B5" s="20">
        <v>4.5</v>
      </c>
      <c r="C5" s="15">
        <v>15</v>
      </c>
      <c r="D5" s="15">
        <v>10</v>
      </c>
      <c r="E5" s="8">
        <v>75</v>
      </c>
      <c r="F5" s="5"/>
    </row>
    <row r="6" spans="1:7" ht="17.25" thickBot="1" x14ac:dyDescent="0.3">
      <c r="A6" s="2" t="s">
        <v>8</v>
      </c>
      <c r="B6" s="19">
        <v>2.75</v>
      </c>
      <c r="C6" s="14">
        <v>8</v>
      </c>
      <c r="D6" s="14">
        <v>8</v>
      </c>
      <c r="E6" s="7">
        <v>77</v>
      </c>
      <c r="F6" s="3"/>
    </row>
    <row r="7" spans="1:7" ht="17.25" thickBot="1" x14ac:dyDescent="0.3">
      <c r="A7" s="4" t="s">
        <v>7</v>
      </c>
      <c r="B7" s="20">
        <v>2.5</v>
      </c>
      <c r="C7" s="15">
        <v>9</v>
      </c>
      <c r="D7" s="15">
        <v>6</v>
      </c>
      <c r="E7" s="8">
        <v>45</v>
      </c>
      <c r="F7" s="5"/>
    </row>
    <row r="9" spans="1:7" ht="15.75" thickBot="1" x14ac:dyDescent="0.3"/>
    <row r="10" spans="1:7" ht="17.25" thickBot="1" x14ac:dyDescent="0.3">
      <c r="A10" s="1" t="s">
        <v>21</v>
      </c>
    </row>
    <row r="11" spans="1:7" ht="17.25" thickBot="1" x14ac:dyDescent="0.3">
      <c r="A11" s="1" t="s">
        <v>0</v>
      </c>
      <c r="B11" s="22" t="s">
        <v>1</v>
      </c>
      <c r="C11" s="16" t="s">
        <v>2</v>
      </c>
      <c r="D11" s="16" t="s">
        <v>3</v>
      </c>
      <c r="E11" s="1" t="s">
        <v>4</v>
      </c>
      <c r="F11" s="1" t="s">
        <v>1</v>
      </c>
    </row>
    <row r="12" spans="1:7" ht="17.25" thickBot="1" x14ac:dyDescent="0.3">
      <c r="A12" s="2" t="s">
        <v>7</v>
      </c>
      <c r="B12" s="19" t="s">
        <v>5</v>
      </c>
      <c r="C12" s="24"/>
      <c r="D12" s="24"/>
      <c r="E12" s="3"/>
      <c r="F12" s="2" t="s">
        <v>6</v>
      </c>
    </row>
    <row r="13" spans="1:7" ht="17.25" thickBot="1" x14ac:dyDescent="0.3">
      <c r="A13" s="4" t="s">
        <v>8</v>
      </c>
      <c r="B13" s="23"/>
      <c r="C13" s="17"/>
      <c r="D13" s="17"/>
      <c r="E13" s="5"/>
      <c r="F13" s="5"/>
    </row>
    <row r="14" spans="1:7" ht="15.75" thickBot="1" x14ac:dyDescent="0.3"/>
    <row r="15" spans="1:7" ht="17.25" thickBot="1" x14ac:dyDescent="0.3">
      <c r="A15" s="90" t="s">
        <v>24</v>
      </c>
      <c r="B15" s="90"/>
      <c r="C15" s="90"/>
      <c r="D15" s="25">
        <f>DSUM(A1:E7,"Gewinn",A11:A12)</f>
        <v>225</v>
      </c>
      <c r="E15" s="12" t="s">
        <v>26</v>
      </c>
      <c r="F15" s="9"/>
      <c r="G15" s="9"/>
    </row>
    <row r="16" spans="1:7" ht="49.5" customHeight="1" thickBot="1" x14ac:dyDescent="0.3">
      <c r="A16" s="89" t="s">
        <v>25</v>
      </c>
      <c r="B16" s="89"/>
      <c r="C16" s="89"/>
      <c r="D16" s="25">
        <f>DSUM(A1:E7,"Gewinn",A11:F13)</f>
        <v>248</v>
      </c>
      <c r="E16" s="13" t="s">
        <v>27</v>
      </c>
      <c r="F16" s="9"/>
      <c r="G16" s="9"/>
    </row>
  </sheetData>
  <mergeCells count="2">
    <mergeCell ref="A15:C15"/>
    <mergeCell ref="A16:C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zoomScale="120" zoomScaleNormal="120" workbookViewId="0">
      <selection activeCell="D9" sqref="D9"/>
    </sheetView>
  </sheetViews>
  <sheetFormatPr baseColWidth="10" defaultRowHeight="15" x14ac:dyDescent="0.25"/>
  <cols>
    <col min="3" max="3" width="20.42578125" customWidth="1"/>
    <col min="4" max="4" width="8" customWidth="1"/>
    <col min="7" max="7" width="24.7109375" customWidth="1"/>
    <col min="8" max="8" width="13.85546875" customWidth="1"/>
  </cols>
  <sheetData>
    <row r="1" spans="1:4" ht="15.75" thickBot="1" x14ac:dyDescent="0.3">
      <c r="A1" s="27" t="s">
        <v>30</v>
      </c>
      <c r="B1" s="26" t="s">
        <v>29</v>
      </c>
    </row>
    <row r="2" spans="1:4" ht="15.75" thickBot="1" x14ac:dyDescent="0.3">
      <c r="A2" s="28" t="s">
        <v>7</v>
      </c>
      <c r="B2" s="29">
        <v>12</v>
      </c>
    </row>
    <row r="3" spans="1:4" ht="15.75" thickBot="1" x14ac:dyDescent="0.3">
      <c r="A3" s="30" t="s">
        <v>8</v>
      </c>
      <c r="B3" s="31">
        <v>16</v>
      </c>
    </row>
    <row r="4" spans="1:4" ht="15.75" thickBot="1" x14ac:dyDescent="0.3">
      <c r="A4" s="28" t="s">
        <v>9</v>
      </c>
      <c r="B4" s="29">
        <v>8</v>
      </c>
    </row>
    <row r="5" spans="1:4" ht="15.75" thickBot="1" x14ac:dyDescent="0.3">
      <c r="A5" s="30" t="s">
        <v>7</v>
      </c>
      <c r="B5" s="31">
        <v>36</v>
      </c>
    </row>
    <row r="6" spans="1:4" ht="15.75" thickBot="1" x14ac:dyDescent="0.3">
      <c r="A6" s="28" t="s">
        <v>8</v>
      </c>
      <c r="B6" s="29">
        <v>13</v>
      </c>
    </row>
    <row r="7" spans="1:4" ht="15.75" thickBot="1" x14ac:dyDescent="0.3">
      <c r="A7" s="30" t="s">
        <v>7</v>
      </c>
      <c r="B7" s="31">
        <v>14</v>
      </c>
    </row>
    <row r="8" spans="1:4" ht="24.95" customHeight="1" thickBot="1" x14ac:dyDescent="0.3"/>
    <row r="9" spans="1:4" ht="27.95" customHeight="1" thickBot="1" x14ac:dyDescent="0.3">
      <c r="A9" s="91" t="s">
        <v>32</v>
      </c>
      <c r="B9" s="92"/>
      <c r="C9" s="92"/>
      <c r="D9" s="26"/>
    </row>
    <row r="10" spans="1:4" ht="27.95" customHeight="1" thickBot="1" x14ac:dyDescent="0.3">
      <c r="A10" s="92" t="s">
        <v>33</v>
      </c>
      <c r="B10" s="92"/>
      <c r="C10" s="92"/>
      <c r="D10" s="26"/>
    </row>
    <row r="11" spans="1:4" ht="27.95" customHeight="1" thickBot="1" x14ac:dyDescent="0.3">
      <c r="A11" s="91" t="s">
        <v>38</v>
      </c>
      <c r="B11" s="91"/>
      <c r="C11" s="91"/>
      <c r="D11" s="26"/>
    </row>
    <row r="12" spans="1:4" ht="27.95" customHeight="1" thickBot="1" x14ac:dyDescent="0.3">
      <c r="A12" s="91" t="s">
        <v>37</v>
      </c>
      <c r="B12" s="91"/>
      <c r="C12" s="91"/>
      <c r="D12" s="26"/>
    </row>
    <row r="13" spans="1:4" ht="27.95" customHeight="1" thickBot="1" x14ac:dyDescent="0.3">
      <c r="A13" s="91" t="s">
        <v>39</v>
      </c>
      <c r="B13" s="91"/>
      <c r="C13" s="91"/>
      <c r="D13" s="26"/>
    </row>
  </sheetData>
  <mergeCells count="5"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G13"/>
  <sheetViews>
    <sheetView zoomScale="120" zoomScaleNormal="120" workbookViewId="0">
      <selection activeCell="D9" sqref="D9"/>
    </sheetView>
  </sheetViews>
  <sheetFormatPr baseColWidth="10" defaultRowHeight="15" x14ac:dyDescent="0.25"/>
  <cols>
    <col min="3" max="3" width="20.42578125" customWidth="1"/>
    <col min="4" max="4" width="8" customWidth="1"/>
    <col min="7" max="7" width="24.7109375" customWidth="1"/>
    <col min="8" max="8" width="13.85546875" customWidth="1"/>
  </cols>
  <sheetData>
    <row r="1" spans="1:7" ht="15.75" thickBot="1" x14ac:dyDescent="0.3">
      <c r="A1" s="27" t="s">
        <v>30</v>
      </c>
      <c r="B1" s="26" t="s">
        <v>29</v>
      </c>
    </row>
    <row r="2" spans="1:7" ht="15.75" thickBot="1" x14ac:dyDescent="0.3">
      <c r="A2" s="28" t="s">
        <v>7</v>
      </c>
      <c r="B2" s="29">
        <v>12</v>
      </c>
    </row>
    <row r="3" spans="1:7" ht="15.75" thickBot="1" x14ac:dyDescent="0.3">
      <c r="A3" s="30" t="s">
        <v>8</v>
      </c>
      <c r="B3" s="31">
        <v>16</v>
      </c>
    </row>
    <row r="4" spans="1:7" ht="15.75" thickBot="1" x14ac:dyDescent="0.3">
      <c r="A4" s="28" t="s">
        <v>9</v>
      </c>
      <c r="B4" s="29">
        <v>8</v>
      </c>
    </row>
    <row r="5" spans="1:7" ht="15.75" thickBot="1" x14ac:dyDescent="0.3">
      <c r="A5" s="30" t="s">
        <v>7</v>
      </c>
      <c r="B5" s="31">
        <v>36</v>
      </c>
    </row>
    <row r="6" spans="1:7" ht="15.75" thickBot="1" x14ac:dyDescent="0.3">
      <c r="A6" s="28" t="s">
        <v>8</v>
      </c>
      <c r="B6" s="29">
        <v>13</v>
      </c>
    </row>
    <row r="7" spans="1:7" ht="15.75" thickBot="1" x14ac:dyDescent="0.3">
      <c r="A7" s="30" t="s">
        <v>7</v>
      </c>
      <c r="B7" s="31">
        <v>14</v>
      </c>
    </row>
    <row r="8" spans="1:7" ht="24.95" customHeight="1" thickBot="1" x14ac:dyDescent="0.3"/>
    <row r="9" spans="1:7" ht="27.95" customHeight="1" thickBot="1" x14ac:dyDescent="0.3">
      <c r="A9" s="91" t="s">
        <v>32</v>
      </c>
      <c r="B9" s="92"/>
      <c r="C9" s="92"/>
      <c r="D9" s="26">
        <f>COUNTIF(A2:A7,"Apfel")</f>
        <v>3</v>
      </c>
      <c r="E9" s="9" t="s">
        <v>31</v>
      </c>
      <c r="F9" s="9"/>
      <c r="G9" s="9"/>
    </row>
    <row r="10" spans="1:7" ht="27.95" customHeight="1" thickBot="1" x14ac:dyDescent="0.3">
      <c r="A10" s="92" t="s">
        <v>33</v>
      </c>
      <c r="B10" s="92"/>
      <c r="C10" s="92"/>
      <c r="D10" s="26">
        <f>COUNTIF(B2:B7,"&gt;15")</f>
        <v>2</v>
      </c>
      <c r="E10" s="9" t="s">
        <v>34</v>
      </c>
      <c r="F10" s="9"/>
      <c r="G10" s="9"/>
    </row>
    <row r="11" spans="1:7" ht="27.95" customHeight="1" thickBot="1" x14ac:dyDescent="0.3">
      <c r="A11" s="91" t="s">
        <v>38</v>
      </c>
      <c r="B11" s="91"/>
      <c r="C11" s="91"/>
      <c r="D11" s="26">
        <f>COUNTIF(A2:A7,A2)+COUNTIF(A2:A7,A3)</f>
        <v>5</v>
      </c>
      <c r="E11" s="9" t="s">
        <v>35</v>
      </c>
      <c r="F11" s="9"/>
      <c r="G11" s="9"/>
    </row>
    <row r="12" spans="1:7" ht="27.95" customHeight="1" thickBot="1" x14ac:dyDescent="0.3">
      <c r="A12" s="91" t="s">
        <v>37</v>
      </c>
      <c r="B12" s="91"/>
      <c r="C12" s="91"/>
      <c r="D12" s="26">
        <f>COUNTIF(A2:A7,"*")</f>
        <v>6</v>
      </c>
      <c r="E12" s="9" t="s">
        <v>36</v>
      </c>
      <c r="F12" s="9"/>
      <c r="G12" s="9"/>
    </row>
    <row r="13" spans="1:7" ht="27.95" customHeight="1" thickBot="1" x14ac:dyDescent="0.3">
      <c r="A13" s="91" t="s">
        <v>39</v>
      </c>
      <c r="B13" s="91"/>
      <c r="C13" s="91"/>
      <c r="D13" s="26">
        <f>COUNTIF(A2:A7,"???el")</f>
        <v>3</v>
      </c>
      <c r="E13" s="9" t="s">
        <v>40</v>
      </c>
      <c r="F13" s="9"/>
      <c r="G13" s="9"/>
    </row>
  </sheetData>
  <mergeCells count="5"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zoomScale="120" zoomScaleNormal="120" workbookViewId="0">
      <selection activeCell="D7" sqref="D7"/>
    </sheetView>
  </sheetViews>
  <sheetFormatPr baseColWidth="10" defaultRowHeight="15" x14ac:dyDescent="0.25"/>
  <cols>
    <col min="3" max="3" width="13.28515625" customWidth="1"/>
    <col min="7" max="7" width="12.140625" customWidth="1"/>
  </cols>
  <sheetData>
    <row r="1" spans="1:4" ht="15.75" thickBot="1" x14ac:dyDescent="0.3">
      <c r="A1" s="27" t="s">
        <v>41</v>
      </c>
      <c r="B1" s="27" t="s">
        <v>43</v>
      </c>
      <c r="C1" s="27" t="s">
        <v>44</v>
      </c>
      <c r="D1" s="27" t="s">
        <v>45</v>
      </c>
    </row>
    <row r="2" spans="1:4" ht="15.75" thickBot="1" x14ac:dyDescent="0.3">
      <c r="A2" s="30" t="s">
        <v>46</v>
      </c>
      <c r="B2" s="28" t="s">
        <v>47</v>
      </c>
      <c r="C2" s="28" t="s">
        <v>48</v>
      </c>
      <c r="D2" s="28" t="s">
        <v>48</v>
      </c>
    </row>
    <row r="3" spans="1:4" ht="15.75" thickBot="1" x14ac:dyDescent="0.3">
      <c r="A3" s="30" t="s">
        <v>17</v>
      </c>
      <c r="B3" s="28" t="s">
        <v>47</v>
      </c>
      <c r="C3" s="28" t="s">
        <v>47</v>
      </c>
      <c r="D3" s="28" t="s">
        <v>48</v>
      </c>
    </row>
    <row r="4" spans="1:4" ht="15.75" thickBot="1" x14ac:dyDescent="0.3">
      <c r="A4" s="30" t="s">
        <v>42</v>
      </c>
      <c r="B4" s="28" t="s">
        <v>47</v>
      </c>
      <c r="C4" s="28" t="s">
        <v>47</v>
      </c>
      <c r="D4" s="28" t="s">
        <v>47</v>
      </c>
    </row>
    <row r="5" spans="1:4" ht="15.75" thickBot="1" x14ac:dyDescent="0.3">
      <c r="A5" s="30" t="s">
        <v>15</v>
      </c>
      <c r="B5" s="28" t="s">
        <v>48</v>
      </c>
      <c r="C5" s="28" t="s">
        <v>47</v>
      </c>
      <c r="D5" s="28" t="s">
        <v>47</v>
      </c>
    </row>
    <row r="6" spans="1:4" ht="15.75" thickBot="1" x14ac:dyDescent="0.3"/>
    <row r="7" spans="1:4" ht="27.95" customHeight="1" thickBot="1" x14ac:dyDescent="0.3">
      <c r="A7" s="91" t="s">
        <v>65</v>
      </c>
      <c r="B7" s="92"/>
      <c r="C7" s="92"/>
      <c r="D7" s="26"/>
    </row>
  </sheetData>
  <mergeCells count="1">
    <mergeCell ref="A7:C7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G7"/>
  <sheetViews>
    <sheetView zoomScale="120" zoomScaleNormal="120" workbookViewId="0">
      <selection activeCell="D7" sqref="D7"/>
    </sheetView>
  </sheetViews>
  <sheetFormatPr baseColWidth="10" defaultRowHeight="15" x14ac:dyDescent="0.25"/>
  <cols>
    <col min="3" max="3" width="13.28515625" customWidth="1"/>
    <col min="4" max="4" width="11.42578125" customWidth="1"/>
    <col min="7" max="7" width="12.140625" customWidth="1"/>
  </cols>
  <sheetData>
    <row r="1" spans="1:7" ht="15.75" thickBot="1" x14ac:dyDescent="0.3">
      <c r="A1" s="27" t="s">
        <v>41</v>
      </c>
      <c r="B1" s="27" t="s">
        <v>43</v>
      </c>
      <c r="C1" s="27" t="s">
        <v>44</v>
      </c>
      <c r="D1" s="27" t="s">
        <v>45</v>
      </c>
    </row>
    <row r="2" spans="1:7" ht="15.75" thickBot="1" x14ac:dyDescent="0.3">
      <c r="A2" s="30" t="s">
        <v>46</v>
      </c>
      <c r="B2" s="28" t="s">
        <v>47</v>
      </c>
      <c r="C2" s="28" t="s">
        <v>48</v>
      </c>
      <c r="D2" s="28" t="s">
        <v>48</v>
      </c>
    </row>
    <row r="3" spans="1:7" ht="15.75" thickBot="1" x14ac:dyDescent="0.3">
      <c r="A3" s="30" t="s">
        <v>17</v>
      </c>
      <c r="B3" s="28" t="s">
        <v>47</v>
      </c>
      <c r="C3" s="28" t="s">
        <v>47</v>
      </c>
      <c r="D3" s="28" t="s">
        <v>48</v>
      </c>
    </row>
    <row r="4" spans="1:7" ht="15.75" thickBot="1" x14ac:dyDescent="0.3">
      <c r="A4" s="30" t="s">
        <v>42</v>
      </c>
      <c r="B4" s="28" t="s">
        <v>47</v>
      </c>
      <c r="C4" s="28" t="s">
        <v>47</v>
      </c>
      <c r="D4" s="28" t="s">
        <v>47</v>
      </c>
    </row>
    <row r="5" spans="1:7" ht="15.75" thickBot="1" x14ac:dyDescent="0.3">
      <c r="A5" s="30" t="s">
        <v>15</v>
      </c>
      <c r="B5" s="28" t="s">
        <v>48</v>
      </c>
      <c r="C5" s="28" t="s">
        <v>47</v>
      </c>
      <c r="D5" s="28" t="s">
        <v>47</v>
      </c>
    </row>
    <row r="6" spans="1:7" ht="15.75" thickBot="1" x14ac:dyDescent="0.3"/>
    <row r="7" spans="1:7" ht="27.95" customHeight="1" thickBot="1" x14ac:dyDescent="0.3">
      <c r="A7" s="91" t="s">
        <v>65</v>
      </c>
      <c r="B7" s="92"/>
      <c r="C7" s="92"/>
      <c r="D7" s="26">
        <f>COUNTIFS(B2:B5,"ja",C2:C5,"ja")</f>
        <v>2</v>
      </c>
      <c r="E7" s="13" t="s">
        <v>49</v>
      </c>
      <c r="F7" s="9"/>
      <c r="G7" s="9"/>
    </row>
  </sheetData>
  <mergeCells count="1">
    <mergeCell ref="A7:C7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"/>
  <sheetViews>
    <sheetView zoomScale="120" zoomScaleNormal="120" workbookViewId="0">
      <selection activeCell="D6" sqref="D6"/>
    </sheetView>
  </sheetViews>
  <sheetFormatPr baseColWidth="10" defaultRowHeight="15" x14ac:dyDescent="0.25"/>
  <cols>
    <col min="2" max="2" width="11.85546875" bestFit="1" customWidth="1"/>
    <col min="3" max="3" width="13.28515625" customWidth="1"/>
    <col min="4" max="4" width="11.85546875" bestFit="1" customWidth="1"/>
    <col min="7" max="7" width="12.140625" customWidth="1"/>
  </cols>
  <sheetData>
    <row r="1" spans="1:4" ht="15.75" thickBot="1" x14ac:dyDescent="0.3">
      <c r="A1" s="27" t="s">
        <v>41</v>
      </c>
      <c r="B1" s="27" t="s">
        <v>50</v>
      </c>
      <c r="C1" s="27" t="s">
        <v>51</v>
      </c>
      <c r="D1" s="27" t="s">
        <v>52</v>
      </c>
    </row>
    <row r="2" spans="1:4" ht="15.75" thickBot="1" x14ac:dyDescent="0.3">
      <c r="A2" s="30" t="s">
        <v>53</v>
      </c>
      <c r="B2" s="32">
        <v>26000</v>
      </c>
      <c r="C2" s="32">
        <v>25000</v>
      </c>
      <c r="D2" s="32">
        <v>27000</v>
      </c>
    </row>
    <row r="3" spans="1:4" ht="15.75" thickBot="1" x14ac:dyDescent="0.3">
      <c r="A3" s="30" t="s">
        <v>54</v>
      </c>
      <c r="B3" s="32">
        <v>29000</v>
      </c>
      <c r="C3" s="32">
        <v>25000</v>
      </c>
      <c r="D3" s="32">
        <v>21000</v>
      </c>
    </row>
    <row r="4" spans="1:4" ht="15.75" thickBot="1" x14ac:dyDescent="0.3">
      <c r="A4" s="30" t="s">
        <v>55</v>
      </c>
      <c r="B4" s="32">
        <v>23000</v>
      </c>
      <c r="C4" s="32">
        <v>30000</v>
      </c>
      <c r="D4" s="32">
        <v>24000</v>
      </c>
    </row>
    <row r="5" spans="1:4" ht="15.75" thickBot="1" x14ac:dyDescent="0.3"/>
    <row r="6" spans="1:4" ht="45.75" customHeight="1" thickBot="1" x14ac:dyDescent="0.3">
      <c r="A6" s="91" t="s">
        <v>185</v>
      </c>
      <c r="B6" s="92"/>
      <c r="C6" s="92"/>
      <c r="D6" s="26"/>
    </row>
  </sheetData>
  <mergeCells count="1">
    <mergeCell ref="A6:C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DBSUMME</vt:lpstr>
      <vt:lpstr>DBSUMME Lösung</vt:lpstr>
      <vt:lpstr>DBSUMME(2)</vt:lpstr>
      <vt:lpstr>DBSUMME(2) Lösung</vt:lpstr>
      <vt:lpstr>ZÄHLENWENN</vt:lpstr>
      <vt:lpstr>ZÄHLENWENN Lösung</vt:lpstr>
      <vt:lpstr>ZÄHLENWENNS</vt:lpstr>
      <vt:lpstr>ZÄHLENWENNS Lösung</vt:lpstr>
      <vt:lpstr>ZÄHLENWENNS(2)</vt:lpstr>
      <vt:lpstr>ZÄHLENWENNS(2) Lösung</vt:lpstr>
      <vt:lpstr>LINKS</vt:lpstr>
      <vt:lpstr>LINKS Lösung</vt:lpstr>
      <vt:lpstr>RECHTS</vt:lpstr>
      <vt:lpstr>RECHTS Lösung</vt:lpstr>
      <vt:lpstr>TEIL</vt:lpstr>
      <vt:lpstr>TEIL Lösung</vt:lpstr>
      <vt:lpstr>ERSETZEN</vt:lpstr>
      <vt:lpstr>ERSETZEN Lösung</vt:lpstr>
      <vt:lpstr>WECHSELN</vt:lpstr>
      <vt:lpstr>WECHSELN Lösung</vt:lpstr>
      <vt:lpstr>SUCHEN</vt:lpstr>
      <vt:lpstr>SUCHEN Lösung</vt:lpstr>
      <vt:lpstr>FINDEN</vt:lpstr>
      <vt:lpstr>FINDEN Lösung</vt:lpstr>
      <vt:lpstr>VERKETTEN</vt:lpstr>
      <vt:lpstr>VERKETTEN Lösung</vt:lpstr>
      <vt:lpstr>KAUFM_UND</vt:lpstr>
      <vt:lpstr>KAUFM_UND Lösung</vt:lpstr>
      <vt:lpstr>TEXT</vt:lpstr>
      <vt:lpstr>TEXT Lösung</vt:lpstr>
      <vt:lpstr>LÄNGE</vt:lpstr>
      <vt:lpstr>LÄNGE Lösung</vt:lpstr>
      <vt:lpstr>VERSCHACHTELN-Beisp.1</vt:lpstr>
      <vt:lpstr>VERSCHACHTELN-Beisp.1  Lösung</vt:lpstr>
      <vt:lpstr>VERSCHACHTELN-Beisp.2</vt:lpstr>
      <vt:lpstr>VERSCHACHTELN-Beisp.2 Lösung</vt:lpstr>
      <vt:lpstr>VERSCHACHTELN-Beisp. 3</vt:lpstr>
      <vt:lpstr>VERSCHACHTELN-Beisp. 3 Lösung</vt:lpstr>
      <vt:lpstr>VERSCHACHTELN Advanced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Funktionen - erweitert</dc:subject>
  <dc:creator>Dagmar Serb</dc:creator>
  <cp:keywords>Übungsdatei</cp:keywords>
  <cp:lastModifiedBy>Dagmar Serb</cp:lastModifiedBy>
  <dcterms:created xsi:type="dcterms:W3CDTF">2015-10-30T10:20:00Z</dcterms:created>
  <dcterms:modified xsi:type="dcterms:W3CDTF">2019-03-13T09:09:43Z</dcterms:modified>
  <cp:category>Schulungen</cp:category>
  <cp:contentStatus>V.01</cp:contentStatus>
</cp:coreProperties>
</file>