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updateLinks="never"/>
  <mc:AlternateContent xmlns:mc="http://schemas.openxmlformats.org/markup-compatibility/2006">
    <mc:Choice Requires="x15">
      <x15ac:absPath xmlns:x15ac="http://schemas.microsoft.com/office/spreadsheetml/2010/11/ac" url="C:\Users\p0610638\Documents\00_Schulungen\MS OFFICE 2019\MS EXCEL 19\03 Fortgeschritten\Uebungsdateien\"/>
    </mc:Choice>
  </mc:AlternateContent>
  <xr:revisionPtr revIDLastSave="0" documentId="13_ncr:1_{6A184115-B558-4125-A5EE-5A6C127DAADC}" xr6:coauthVersionLast="36" xr6:coauthVersionMax="36" xr10:uidLastSave="{00000000-0000-0000-0000-000000000000}"/>
  <bookViews>
    <workbookView xWindow="-15" yWindow="3975" windowWidth="25230" windowHeight="5760" tabRatio="898" xr2:uid="{00000000-000D-0000-FFFF-FFFF00000000}"/>
  </bookViews>
  <sheets>
    <sheet name="Ersatzteile" sheetId="4" r:id="rId1"/>
    <sheet name="Ersatzteile Lösung" sheetId="9" r:id="rId2"/>
    <sheet name="Steuertabelle" sheetId="5" r:id="rId3"/>
    <sheet name="Steuertabelle Lösung" sheetId="10" r:id="rId4"/>
    <sheet name="Seitenaufrufe" sheetId="6" r:id="rId5"/>
    <sheet name="Seiten" sheetId="7" r:id="rId6"/>
    <sheet name="Seitenaufrufe Lösung" sheetId="11" r:id="rId7"/>
    <sheet name="Mengenrabatte" sheetId="8" r:id="rId8"/>
    <sheet name="Mengenrabatte Lösung" sheetId="12" r:id="rId9"/>
    <sheet name="Auswertung" sheetId="19" r:id="rId10"/>
    <sheet name="Auswertung Lösung" sheetId="18" r:id="rId11"/>
    <sheet name="VERGLEICH" sheetId="21" r:id="rId12"/>
    <sheet name="VERGLEICH Lösung" sheetId="24" r:id="rId13"/>
    <sheet name="WVERWEIS+VERGLEICH" sheetId="16" r:id="rId14"/>
    <sheet name="WVERWEIS+VERGLEICH Lösung" sheetId="29" r:id="rId15"/>
    <sheet name="SVERWEIS+VERGLEICH-a" sheetId="27" r:id="rId16"/>
    <sheet name="SVERWEIS+VERGLEICH-b " sheetId="13" r:id="rId17"/>
  </sheets>
  <definedNames>
    <definedName name="_xlnm._FilterDatabase" localSheetId="2" hidden="1">Steuertabelle!$F$4:$G$24</definedName>
    <definedName name="_xlnm._FilterDatabase" localSheetId="3" hidden="1">'Steuertabelle Lösung'!$F$4:$G$24</definedName>
    <definedName name="Steuertabelle2">'Steuertabelle Lösung'!$F$5:$G$24</definedName>
  </definedNames>
  <calcPr calcId="191029"/>
</workbook>
</file>

<file path=xl/calcChain.xml><?xml version="1.0" encoding="utf-8"?>
<calcChain xmlns="http://schemas.openxmlformats.org/spreadsheetml/2006/main">
  <c r="G3" i="13" l="1"/>
  <c r="I3" i="27"/>
  <c r="G3" i="27"/>
  <c r="G4" i="13" l="1"/>
  <c r="G5" i="13"/>
  <c r="I4" i="27"/>
  <c r="I5" i="27"/>
  <c r="E7" i="29"/>
  <c r="D7" i="29"/>
  <c r="C7" i="29"/>
  <c r="E6" i="29"/>
  <c r="D6" i="29"/>
  <c r="C6" i="29"/>
  <c r="E5" i="29"/>
  <c r="D5" i="29"/>
  <c r="C5" i="29"/>
  <c r="E4" i="29"/>
  <c r="D4" i="29"/>
  <c r="C4" i="29"/>
  <c r="H3" i="29"/>
  <c r="E3" i="29"/>
  <c r="D3" i="29"/>
  <c r="C3" i="29"/>
  <c r="E2" i="29"/>
  <c r="D2" i="29"/>
  <c r="C2" i="29"/>
  <c r="G5" i="27"/>
  <c r="G4" i="27"/>
  <c r="G3" i="9" l="1"/>
  <c r="C7" i="18" l="1"/>
  <c r="D4" i="24" l="1"/>
  <c r="D3" i="24"/>
  <c r="D2" i="24"/>
  <c r="E3" i="16" l="1"/>
  <c r="E4" i="16"/>
  <c r="E5" i="16"/>
  <c r="E6" i="16"/>
  <c r="E7" i="16"/>
  <c r="E2" i="16"/>
  <c r="D3" i="16"/>
  <c r="D4" i="16"/>
  <c r="D5" i="16"/>
  <c r="D6" i="16"/>
  <c r="D7" i="16"/>
  <c r="D2" i="16"/>
  <c r="C3" i="16"/>
  <c r="C4" i="16"/>
  <c r="C5" i="16"/>
  <c r="C6" i="16"/>
  <c r="C7" i="16"/>
  <c r="C2" i="16"/>
  <c r="I4" i="11" l="1"/>
  <c r="F4" i="11"/>
  <c r="J3" i="9"/>
  <c r="C3" i="10" l="1"/>
  <c r="C4" i="10"/>
  <c r="C5" i="10"/>
  <c r="C6" i="10"/>
  <c r="C7" i="10"/>
  <c r="C8" i="10"/>
  <c r="C9" i="10"/>
  <c r="C10" i="10"/>
  <c r="C2" i="10"/>
  <c r="F21" i="12" l="1"/>
</calcChain>
</file>

<file path=xl/sharedStrings.xml><?xml version="1.0" encoding="utf-8"?>
<sst xmlns="http://schemas.openxmlformats.org/spreadsheetml/2006/main" count="1459" uniqueCount="217">
  <si>
    <t>Art.-Nr.</t>
  </si>
  <si>
    <t>Ersatzteil</t>
  </si>
  <si>
    <t>Einzelpreis</t>
  </si>
  <si>
    <t>Status</t>
  </si>
  <si>
    <t>A001</t>
  </si>
  <si>
    <t>Kühlwasserpumpe</t>
  </si>
  <si>
    <t>auf Lager</t>
  </si>
  <si>
    <t>A002</t>
  </si>
  <si>
    <t>Lichtmaschine</t>
  </si>
  <si>
    <t>A003</t>
  </si>
  <si>
    <t>Luftfilter</t>
  </si>
  <si>
    <t>A004</t>
  </si>
  <si>
    <t>Radlager</t>
  </si>
  <si>
    <t>A005</t>
  </si>
  <si>
    <t>Schalldämpfer</t>
  </si>
  <si>
    <t>A006</t>
  </si>
  <si>
    <t>Ölwanne</t>
  </si>
  <si>
    <t>nicht auf Lager</t>
  </si>
  <si>
    <t>A007</t>
  </si>
  <si>
    <t>Bremsbeläge</t>
  </si>
  <si>
    <t>A008</t>
  </si>
  <si>
    <t>Bremsscheiben</t>
  </si>
  <si>
    <t>A009</t>
  </si>
  <si>
    <t>Scheinwerfer</t>
  </si>
  <si>
    <t>A010</t>
  </si>
  <si>
    <t>Bremsseil</t>
  </si>
  <si>
    <t>A011</t>
  </si>
  <si>
    <t>Lenkstange</t>
  </si>
  <si>
    <t>A012</t>
  </si>
  <si>
    <t>Antriebswelle</t>
  </si>
  <si>
    <t>A013</t>
  </si>
  <si>
    <t>Gelenkmanschettensatz</t>
  </si>
  <si>
    <t>A014</t>
  </si>
  <si>
    <t>Ölpumpe</t>
  </si>
  <si>
    <t>A015</t>
  </si>
  <si>
    <t>Ölfilter</t>
  </si>
  <si>
    <t>A016</t>
  </si>
  <si>
    <t>Kraftstofffilter</t>
  </si>
  <si>
    <t>A017</t>
  </si>
  <si>
    <t>Spurstangenkopf</t>
  </si>
  <si>
    <t>A018</t>
  </si>
  <si>
    <t>Kugelgelenk</t>
  </si>
  <si>
    <t>A019</t>
  </si>
  <si>
    <t>Zahnstange</t>
  </si>
  <si>
    <t>A020</t>
  </si>
  <si>
    <t>Kolben</t>
  </si>
  <si>
    <t>A021</t>
  </si>
  <si>
    <t>Kolbenringe</t>
  </si>
  <si>
    <t>A022</t>
  </si>
  <si>
    <t>Zylinderkopf-Dichtungssatz</t>
  </si>
  <si>
    <t>A023</t>
  </si>
  <si>
    <t>Kraftstoffpumpe</t>
  </si>
  <si>
    <t>A024</t>
  </si>
  <si>
    <t>Schlussleuchtenglas</t>
  </si>
  <si>
    <t>A025</t>
  </si>
  <si>
    <t>Blinker</t>
  </si>
  <si>
    <t>A026</t>
  </si>
  <si>
    <t>Sicherungen</t>
  </si>
  <si>
    <t>A027</t>
  </si>
  <si>
    <t>Stoßdämpfer</t>
  </si>
  <si>
    <t>A028</t>
  </si>
  <si>
    <t>Tachowelle</t>
  </si>
  <si>
    <t>A029</t>
  </si>
  <si>
    <t>Radmutter</t>
  </si>
  <si>
    <t>A030</t>
  </si>
  <si>
    <t>Kupplungssatz</t>
  </si>
  <si>
    <t>A031</t>
  </si>
  <si>
    <t>Ventilführungen</t>
  </si>
  <si>
    <t>A032</t>
  </si>
  <si>
    <t>Ventildichtungen</t>
  </si>
  <si>
    <t>A033</t>
  </si>
  <si>
    <t>Servopumpe</t>
  </si>
  <si>
    <t>A034</t>
  </si>
  <si>
    <t>Klimaanlagenpumpe</t>
  </si>
  <si>
    <t>A035</t>
  </si>
  <si>
    <t>Bremsschlauch</t>
  </si>
  <si>
    <t>A036</t>
  </si>
  <si>
    <t>Kühler</t>
  </si>
  <si>
    <t>A037</t>
  </si>
  <si>
    <t>Kühlerschlauch</t>
  </si>
  <si>
    <t>A038</t>
  </si>
  <si>
    <t>Zugstange</t>
  </si>
  <si>
    <t>A039</t>
  </si>
  <si>
    <t>Stoßfänger</t>
  </si>
  <si>
    <t>A040</t>
  </si>
  <si>
    <t>Rückspiegel</t>
  </si>
  <si>
    <t>A041</t>
  </si>
  <si>
    <t>Kotflügel</t>
  </si>
  <si>
    <t>A042</t>
  </si>
  <si>
    <t>Kühlergrill</t>
  </si>
  <si>
    <t>A043</t>
  </si>
  <si>
    <t>Begrenzungsleuchte</t>
  </si>
  <si>
    <t>A044</t>
  </si>
  <si>
    <t>Radkappe</t>
  </si>
  <si>
    <t>A045</t>
  </si>
  <si>
    <t>Auspuffendrohr</t>
  </si>
  <si>
    <t>A046</t>
  </si>
  <si>
    <t>Auspuff-Endrohrschelle</t>
  </si>
  <si>
    <t>A047</t>
  </si>
  <si>
    <t>Ölablassschraube</t>
  </si>
  <si>
    <t>A048</t>
  </si>
  <si>
    <t>A049</t>
  </si>
  <si>
    <t>Ölwannendichtung</t>
  </si>
  <si>
    <t>A050</t>
  </si>
  <si>
    <t>Keilriemen</t>
  </si>
  <si>
    <t>Name</t>
  </si>
  <si>
    <t>Gehalt</t>
  </si>
  <si>
    <t>Steuersatz</t>
  </si>
  <si>
    <t>Steuertabelle</t>
  </si>
  <si>
    <t>Bauer</t>
  </si>
  <si>
    <t>Kiefer</t>
  </si>
  <si>
    <t>Bottler</t>
  </si>
  <si>
    <t>Gehaltsstufe</t>
  </si>
  <si>
    <t>Prozentsatz</t>
  </si>
  <si>
    <t>Peters</t>
  </si>
  <si>
    <t>Petzheim</t>
  </si>
  <si>
    <t>Hartmann</t>
  </si>
  <si>
    <t>Breuer</t>
  </si>
  <si>
    <t>Hassler</t>
  </si>
  <si>
    <t>Phillips</t>
  </si>
  <si>
    <t>Website-Metriken - September 2010</t>
  </si>
  <si>
    <t>Häufigste Seiten</t>
  </si>
  <si>
    <t>Seiten-ID</t>
  </si>
  <si>
    <t>Seitenaufrufe</t>
  </si>
  <si>
    <t>Prozentsatz der Zugriffe</t>
  </si>
  <si>
    <t>Seiten-IDs</t>
  </si>
  <si>
    <t>Seitennamen</t>
  </si>
  <si>
    <t>Seitenname</t>
  </si>
  <si>
    <t>Homepage</t>
  </si>
  <si>
    <t>Nachrichten - national 1</t>
  </si>
  <si>
    <t>Nachrichten - national 2</t>
  </si>
  <si>
    <t>Nachrichten - national 3</t>
  </si>
  <si>
    <t>Nachrichten - national 4</t>
  </si>
  <si>
    <t>Comics &amp; Witze</t>
  </si>
  <si>
    <t>Nachrichten - international 1</t>
  </si>
  <si>
    <t>Nachrichten - international 2</t>
  </si>
  <si>
    <t>Nachrichten - international 3</t>
  </si>
  <si>
    <t>Nachrichten - international 4</t>
  </si>
  <si>
    <t>Nachrichten - lokal 1</t>
  </si>
  <si>
    <t>Nachrichten - lokal 2</t>
  </si>
  <si>
    <t>Nachrichten - lokal 3</t>
  </si>
  <si>
    <t>Sport - national 1</t>
  </si>
  <si>
    <t>Sport - national 2</t>
  </si>
  <si>
    <t>Sport - international 1</t>
  </si>
  <si>
    <t>Sport - international 2</t>
  </si>
  <si>
    <t>Sport - international 3</t>
  </si>
  <si>
    <t>Sport - lokal 1</t>
  </si>
  <si>
    <t>Sport - lokal 2</t>
  </si>
  <si>
    <t>Wetter - international</t>
  </si>
  <si>
    <t>Wetter - national</t>
  </si>
  <si>
    <t>Wetter - lokal</t>
  </si>
  <si>
    <t>Börse</t>
  </si>
  <si>
    <t>Wirtschaft - international 1</t>
  </si>
  <si>
    <t>Wirtschaft - international 2</t>
  </si>
  <si>
    <t>Wirtschaft - national 1</t>
  </si>
  <si>
    <t>Wirtschaft - national 2</t>
  </si>
  <si>
    <t>Wirtschaft - lokal 1</t>
  </si>
  <si>
    <t>Wirtschaft - lokal 2</t>
  </si>
  <si>
    <t>Suche</t>
  </si>
  <si>
    <t>Filme 1</t>
  </si>
  <si>
    <t>Filme 2</t>
  </si>
  <si>
    <t>Filme 3</t>
  </si>
  <si>
    <t>Kunst 1</t>
  </si>
  <si>
    <t>Kunst 2</t>
  </si>
  <si>
    <t>Kinder 1</t>
  </si>
  <si>
    <t>Kinder 2</t>
  </si>
  <si>
    <t>Rabatt</t>
  </si>
  <si>
    <t>Preis</t>
  </si>
  <si>
    <t>=SVERWEIS(G2;A3:D52;3;FALSCH)</t>
  </si>
  <si>
    <t>=SVERWEIS(B2;Steuertabelle2;2;WAHR)</t>
  </si>
  <si>
    <t>=WENNFEHLER(SVERWEIS(G2;A2:D52;3;FALSCH);"Art.-Nr. nicht vorhanden!")</t>
  </si>
  <si>
    <t>=SVERWEIS(F3;Seiten!A2:B39;2;FALSCH)</t>
  </si>
  <si>
    <t>=SVERWEIS(F20;B21:C25;2;WAHR)</t>
  </si>
  <si>
    <t>A051</t>
  </si>
  <si>
    <t>Seitenspiegel</t>
  </si>
  <si>
    <t>EK</t>
  </si>
  <si>
    <t>Anzahl</t>
  </si>
  <si>
    <t>Lisa</t>
  </si>
  <si>
    <t>Mona</t>
  </si>
  <si>
    <t>Rudi</t>
  </si>
  <si>
    <t>=WVERWEIS(B7;B2:D5;3;FALSCH)</t>
  </si>
  <si>
    <t>50-XY-01</t>
  </si>
  <si>
    <t>50-XY-02</t>
  </si>
  <si>
    <t>50-XY-03</t>
  </si>
  <si>
    <t>50-XY-04</t>
  </si>
  <si>
    <t>50-XY-05</t>
  </si>
  <si>
    <t>50-XY-06</t>
  </si>
  <si>
    <t>Versand Ö</t>
  </si>
  <si>
    <t>Versand EU</t>
  </si>
  <si>
    <t>Versand US</t>
  </si>
  <si>
    <t>Art.-Nr.:</t>
  </si>
  <si>
    <t>Preis:</t>
  </si>
  <si>
    <t>Produkt</t>
  </si>
  <si>
    <t>Bleistift</t>
  </si>
  <si>
    <t>Füllfeder</t>
  </si>
  <si>
    <t>Radiergummi</t>
  </si>
  <si>
    <t>Lineal</t>
  </si>
  <si>
    <t>Formel</t>
  </si>
  <si>
    <t>Beschreibung</t>
  </si>
  <si>
    <t>=VERGLEICH(37;B2:B5;1)</t>
  </si>
  <si>
    <t>=VERGLEICH(40;B2:B5;0)</t>
  </si>
  <si>
    <t>=VERGLEICH(41;B2:B5;-1)</t>
  </si>
  <si>
    <t>Vergleich</t>
  </si>
  <si>
    <t>=WENNFEHLER(SVERWEIS(F3;Seiten!A2:B39;2;FALSCH); "Seiten-ID nicht vorhanden!")</t>
  </si>
  <si>
    <t>SVERWEIS</t>
  </si>
  <si>
    <t>SVERWEIS + VERGLEICH</t>
  </si>
  <si>
    <r>
      <t xml:space="preserve">Gibt einen </t>
    </r>
    <r>
      <rPr>
        <b/>
        <sz val="11"/>
        <color theme="1"/>
        <rFont val="Calibri"/>
        <family val="2"/>
        <scheme val="minor"/>
      </rPr>
      <t>Fehlerwert</t>
    </r>
    <r>
      <rPr>
        <sz val="11"/>
        <color theme="1"/>
        <rFont val="Calibri"/>
        <family val="2"/>
        <scheme val="minor"/>
      </rPr>
      <t xml:space="preserve"> zurück, da die </t>
    </r>
    <r>
      <rPr>
        <b/>
        <sz val="11"/>
        <color theme="1"/>
        <rFont val="Calibri"/>
        <family val="2"/>
        <scheme val="minor"/>
      </rPr>
      <t>Werte im Bereich B2:B5 in absteigender Reihenfolge sortiert</t>
    </r>
    <r>
      <rPr>
        <sz val="11"/>
        <color theme="1"/>
        <rFont val="Calibri"/>
        <family val="2"/>
        <scheme val="minor"/>
      </rPr>
      <t xml:space="preserve"> sind!</t>
    </r>
  </si>
  <si>
    <r>
      <t xml:space="preserve">Gesucht wird die </t>
    </r>
    <r>
      <rPr>
        <b/>
        <sz val="11"/>
        <color theme="1"/>
        <rFont val="Calibri"/>
        <family val="2"/>
        <scheme val="minor"/>
      </rPr>
      <t xml:space="preserve">Position von 40 </t>
    </r>
    <r>
      <rPr>
        <sz val="11"/>
        <color theme="1"/>
        <rFont val="Calibri"/>
        <family val="2"/>
        <scheme val="minor"/>
      </rPr>
      <t xml:space="preserve">im Bereich </t>
    </r>
    <r>
      <rPr>
        <b/>
        <sz val="11"/>
        <color theme="1"/>
        <rFont val="Calibri"/>
        <family val="2"/>
        <scheme val="minor"/>
      </rPr>
      <t>B2:B5</t>
    </r>
    <r>
      <rPr>
        <sz val="11"/>
        <color theme="1"/>
        <rFont val="Calibri"/>
        <family val="2"/>
        <scheme val="minor"/>
      </rPr>
      <t>.  Der Wert befindet sich an 3. Stelle, daher Ergebenis "3".</t>
    </r>
  </si>
  <si>
    <r>
      <t xml:space="preserve">Gesucht wird die </t>
    </r>
    <r>
      <rPr>
        <b/>
        <sz val="11"/>
        <color theme="1"/>
        <rFont val="Calibri"/>
        <family val="2"/>
        <scheme val="minor"/>
      </rPr>
      <t>Position</t>
    </r>
    <r>
      <rPr>
        <sz val="11"/>
        <color theme="1"/>
        <rFont val="Calibri"/>
        <family val="2"/>
        <scheme val="minor"/>
      </rPr>
      <t xml:space="preserve"> des</t>
    </r>
    <r>
      <rPr>
        <b/>
        <sz val="11"/>
        <color theme="1"/>
        <rFont val="Calibri"/>
        <family val="2"/>
        <scheme val="minor"/>
      </rPr>
      <t xml:space="preserve"> nächstkleineren Werts von 37</t>
    </r>
    <r>
      <rPr>
        <sz val="11"/>
        <color theme="1"/>
        <rFont val="Calibri"/>
        <family val="2"/>
        <scheme val="minor"/>
      </rPr>
      <t xml:space="preserve"> im Bereich</t>
    </r>
    <r>
      <rPr>
        <b/>
        <sz val="11"/>
        <color theme="1"/>
        <rFont val="Calibri"/>
        <family val="2"/>
        <scheme val="minor"/>
      </rPr>
      <t xml:space="preserve"> B2:B5</t>
    </r>
    <r>
      <rPr>
        <sz val="11"/>
        <color theme="1"/>
        <rFont val="Calibri"/>
        <family val="2"/>
        <scheme val="minor"/>
      </rPr>
      <t>. Das ist die Zahl 35 an 2. Stelle, daher Erbebnis "2".</t>
    </r>
  </si>
  <si>
    <t>=WVERWEIS(H2;C1:E7;VERGLEICH(H1;A1:A7;0);FALSCH)</t>
  </si>
  <si>
    <t>=SVERWEIS($G$2;$A$3:$D$52;VERGLEICH(F3;$A$2:$D$2;0);FALSCH)</t>
  </si>
  <si>
    <t>=SVERWEIS($G$2;$A$3:$D$52;VERGLEICH(F4;$A$2:$D$2;0);FALSCH)</t>
  </si>
  <si>
    <t>=SVERWEIS($G$2;$A$3:$D$52;VERGLEICH(F5;$A$2:$D$2;0);FALSCH)</t>
  </si>
  <si>
    <t>Ergebnis:</t>
  </si>
  <si>
    <t>Suchkriterium:</t>
  </si>
  <si>
    <t>Versand:</t>
  </si>
  <si>
    <t>=SVERWEIS($G$2;Lagerliste;VERGLEICH(F3;Lagerliste[#Kopfzeilen];0))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</si>
</sst>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\ * #,##0.00_-;\-&quot;€&quot;\ * #,##0.00_-;_-&quot;€&quot;\ * &quot;-&quot;??_-;_-@_-"/>
    <numFmt numFmtId="164" formatCode="_-* #,##0.00\ [$€-407]_-;\-* #,##0.00\ [$€-407]_-;_-* &quot;-&quot;??\ [$€-407]_-;_-@_-"/>
    <numFmt numFmtId="165" formatCode="_(&quot;$&quot;* #,##0.00_);_(&quot;$&quot;* \(#,##0.00\);_(&quot;$&quot;* &quot;-&quot;??_);_(@_)"/>
    <numFmt numFmtId="166" formatCode="_-* #,##0.00\ [$€-1]_-;\-* #,##0.00\ [$€-1]_-;_-* &quot;-&quot;??\ [$€-1]_-;_-@_-"/>
    <numFmt numFmtId="167" formatCode="_-[$€-C07]\ * #,##0.00_-;\-[$€-C07]\ * #,##0.00_-;_-[$€-C07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b/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164" fontId="1" fillId="0" borderId="0"/>
    <xf numFmtId="165" fontId="3" fillId="0" borderId="0" applyFont="0" applyFill="0" applyBorder="0" applyAlignment="0" applyProtection="0"/>
    <xf numFmtId="164" fontId="3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3" borderId="5" applyNumberFormat="0" applyAlignment="0" applyProtection="0"/>
    <xf numFmtId="0" fontId="9" fillId="4" borderId="6" applyNumberFormat="0" applyAlignment="0" applyProtection="0"/>
    <xf numFmtId="0" fontId="10" fillId="5" borderId="0" applyNumberFormat="0" applyBorder="0" applyAlignment="0" applyProtection="0"/>
    <xf numFmtId="0" fontId="1" fillId="6" borderId="12" applyNumberFormat="0" applyFont="0" applyAlignment="0" applyProtection="0"/>
  </cellStyleXfs>
  <cellXfs count="64">
    <xf numFmtId="0" fontId="0" fillId="0" borderId="0" xfId="0"/>
    <xf numFmtId="164" fontId="2" fillId="0" borderId="0" xfId="1" applyFont="1"/>
    <xf numFmtId="164" fontId="1" fillId="0" borderId="0" xfId="1"/>
    <xf numFmtId="164" fontId="1" fillId="0" borderId="0" xfId="1" applyNumberFormat="1"/>
    <xf numFmtId="164" fontId="1" fillId="0" borderId="0" xfId="1" applyAlignment="1">
      <alignment horizontal="left"/>
    </xf>
    <xf numFmtId="164" fontId="5" fillId="0" borderId="0" xfId="1" applyFont="1"/>
    <xf numFmtId="166" fontId="1" fillId="0" borderId="0" xfId="1" applyNumberFormat="1"/>
    <xf numFmtId="9" fontId="0" fillId="0" borderId="0" xfId="5" applyFont="1"/>
    <xf numFmtId="9" fontId="1" fillId="0" borderId="0" xfId="1" applyNumberFormat="1"/>
    <xf numFmtId="3" fontId="1" fillId="0" borderId="0" xfId="1" applyNumberFormat="1"/>
    <xf numFmtId="164" fontId="1" fillId="0" borderId="0" xfId="1" applyAlignment="1">
      <alignment horizontal="right"/>
    </xf>
    <xf numFmtId="164" fontId="7" fillId="2" borderId="0" xfId="1" applyFont="1" applyFill="1" applyAlignment="1">
      <alignment horizontal="center"/>
    </xf>
    <xf numFmtId="0" fontId="1" fillId="0" borderId="0" xfId="1" applyNumberFormat="1"/>
    <xf numFmtId="10" fontId="1" fillId="0" borderId="0" xfId="1" applyNumberFormat="1"/>
    <xf numFmtId="164" fontId="4" fillId="0" borderId="0" xfId="1" applyFont="1" applyFill="1"/>
    <xf numFmtId="164" fontId="7" fillId="0" borderId="0" xfId="1" applyFont="1" applyFill="1"/>
    <xf numFmtId="164" fontId="1" fillId="0" borderId="0" xfId="1" applyNumberFormat="1" applyAlignment="1">
      <alignment horizontal="right"/>
    </xf>
    <xf numFmtId="164" fontId="0" fillId="0" borderId="0" xfId="1" applyFont="1"/>
    <xf numFmtId="9" fontId="0" fillId="0" borderId="2" xfId="5" applyFont="1" applyBorder="1"/>
    <xf numFmtId="9" fontId="0" fillId="0" borderId="3" xfId="5" applyFont="1" applyBorder="1"/>
    <xf numFmtId="9" fontId="0" fillId="0" borderId="4" xfId="5" applyFont="1" applyBorder="1"/>
    <xf numFmtId="9" fontId="1" fillId="0" borderId="1" xfId="1" applyNumberFormat="1" applyBorder="1"/>
    <xf numFmtId="49" fontId="8" fillId="3" borderId="5" xfId="6" applyNumberFormat="1"/>
    <xf numFmtId="164" fontId="8" fillId="3" borderId="5" xfId="6" applyNumberFormat="1"/>
    <xf numFmtId="164" fontId="1" fillId="0" borderId="0" xfId="1" applyAlignment="1">
      <alignment horizontal="left" vertical="center"/>
    </xf>
    <xf numFmtId="164" fontId="2" fillId="0" borderId="0" xfId="1" applyFont="1" applyAlignment="1">
      <alignment horizontal="left" vertical="center"/>
    </xf>
    <xf numFmtId="0" fontId="9" fillId="4" borderId="6" xfId="7" applyNumberFormat="1" applyAlignment="1">
      <alignment horizontal="center" vertical="center"/>
    </xf>
    <xf numFmtId="44" fontId="9" fillId="4" borderId="6" xfId="7" applyNumberFormat="1" applyAlignment="1">
      <alignment horizontal="left"/>
    </xf>
    <xf numFmtId="9" fontId="9" fillId="4" borderId="6" xfId="7" applyNumberFormat="1"/>
    <xf numFmtId="0" fontId="9" fillId="4" borderId="6" xfId="7" applyNumberFormat="1"/>
    <xf numFmtId="0" fontId="9" fillId="4" borderId="6" xfId="7" applyNumberFormat="1" applyAlignment="1">
      <alignment horizontal="right"/>
    </xf>
    <xf numFmtId="164" fontId="9" fillId="4" borderId="6" xfId="7" applyNumberFormat="1"/>
    <xf numFmtId="164" fontId="9" fillId="4" borderId="6" xfId="7" applyNumberFormat="1" applyAlignment="1">
      <alignment horizontal="center" vertical="center"/>
    </xf>
    <xf numFmtId="164" fontId="9" fillId="4" borderId="6" xfId="7" applyNumberFormat="1" applyAlignment="1">
      <alignment horizontal="left"/>
    </xf>
    <xf numFmtId="0" fontId="9" fillId="4" borderId="6" xfId="7"/>
    <xf numFmtId="164" fontId="1" fillId="0" borderId="0" xfId="1" applyFill="1" applyAlignment="1">
      <alignment horizontal="left" vertical="center"/>
    </xf>
    <xf numFmtId="164" fontId="1" fillId="0" borderId="0" xfId="1" applyNumberFormat="1" applyFill="1"/>
    <xf numFmtId="164" fontId="0" fillId="0" borderId="0" xfId="1" applyFont="1" applyFill="1"/>
    <xf numFmtId="164" fontId="10" fillId="5" borderId="0" xfId="8" applyNumberFormat="1"/>
    <xf numFmtId="0" fontId="0" fillId="0" borderId="1" xfId="0" applyBorder="1"/>
    <xf numFmtId="9" fontId="9" fillId="4" borderId="6" xfId="5" applyFont="1" applyFill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8" fillId="3" borderId="5" xfId="6"/>
    <xf numFmtId="167" fontId="0" fillId="0" borderId="0" xfId="0" applyNumberFormat="1"/>
    <xf numFmtId="0" fontId="2" fillId="0" borderId="0" xfId="0" applyFont="1"/>
    <xf numFmtId="0" fontId="2" fillId="6" borderId="12" xfId="9" applyFont="1"/>
    <xf numFmtId="0" fontId="0" fillId="6" borderId="12" xfId="9" applyFont="1"/>
    <xf numFmtId="49" fontId="0" fillId="0" borderId="0" xfId="0" applyNumberFormat="1"/>
    <xf numFmtId="0" fontId="0" fillId="0" borderId="0" xfId="0" applyAlignment="1">
      <alignment vertical="center"/>
    </xf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2" fillId="0" borderId="0" xfId="0" applyFont="1" applyFill="1" applyAlignment="1">
      <alignment horizontal="center"/>
    </xf>
    <xf numFmtId="49" fontId="8" fillId="3" borderId="7" xfId="6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164" fontId="10" fillId="5" borderId="0" xfId="8" applyNumberFormat="1" applyAlignment="1">
      <alignment horizontal="left"/>
    </xf>
    <xf numFmtId="0" fontId="0" fillId="6" borderId="12" xfId="9" applyFont="1" applyAlignment="1">
      <alignment horizontal="center" vertical="center"/>
    </xf>
    <xf numFmtId="164" fontId="6" fillId="0" borderId="0" xfId="1" applyFont="1" applyAlignment="1"/>
    <xf numFmtId="164" fontId="1" fillId="0" borderId="0" xfId="1" applyAlignment="1"/>
    <xf numFmtId="0" fontId="11" fillId="0" borderId="0" xfId="0" applyFont="1"/>
  </cellXfs>
  <cellStyles count="10">
    <cellStyle name="Ausgabe" xfId="7" builtinId="21"/>
    <cellStyle name="Currency 2" xfId="2" xr:uid="{00000000-0005-0000-0000-000006000000}"/>
    <cellStyle name="Eingabe" xfId="6" builtinId="20"/>
    <cellStyle name="Gut" xfId="8" builtinId="26"/>
    <cellStyle name="Normal 2" xfId="3" xr:uid="{00000000-0005-0000-0000-000009000000}"/>
    <cellStyle name="Notiz" xfId="9" builtinId="10"/>
    <cellStyle name="Percent 2" xfId="4" xr:uid="{00000000-0005-0000-0000-00000B000000}"/>
    <cellStyle name="Prozent" xfId="5" builtinId="5"/>
    <cellStyle name="Standard" xfId="0" builtinId="0"/>
    <cellStyle name="Standard 2" xfId="1" xr:uid="{00000000-0005-0000-0000-00000E000000}"/>
  </cellStyles>
  <dxfs count="3">
    <dxf>
      <numFmt numFmtId="164" formatCode="_-* #,##0.00\ [$€-407]_-;\-* #,##0.00\ [$€-407]_-;_-* &quot;-&quot;??\ [$€-407]_-;_-@_-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38100</xdr:rowOff>
    </xdr:from>
    <xdr:to>
      <xdr:col>10</xdr:col>
      <xdr:colOff>361950</xdr:colOff>
      <xdr:row>13</xdr:row>
      <xdr:rowOff>123825</xdr:rowOff>
    </xdr:to>
    <xdr:sp macro="" textlink="">
      <xdr:nvSpPr>
        <xdr:cNvPr id="2" name="Ovale Legen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72250" y="609600"/>
          <a:ext cx="2638425" cy="1990725"/>
        </a:xfrm>
        <a:prstGeom prst="wedgeEllipseCallout">
          <a:avLst>
            <a:gd name="adj1" fmla="val -48992"/>
            <a:gd name="adj2" fmla="val -50356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AT" sz="1100"/>
            <a:t>Nach </a:t>
          </a:r>
          <a:r>
            <a:rPr lang="de-AT" sz="1100" b="1"/>
            <a:t>Eingabe</a:t>
          </a:r>
          <a:r>
            <a:rPr lang="de-AT" sz="1100"/>
            <a:t> einer </a:t>
          </a:r>
          <a:r>
            <a:rPr lang="de-AT" sz="1100" b="1" baseline="0"/>
            <a:t>Artikelnummer</a:t>
          </a:r>
          <a:r>
            <a:rPr lang="de-AT" sz="1100" baseline="0"/>
            <a:t>  </a:t>
          </a:r>
          <a:r>
            <a:rPr lang="de-AT" sz="1100" b="1" baseline="0"/>
            <a:t>in Zelle G2 </a:t>
          </a:r>
          <a:r>
            <a:rPr lang="de-AT" sz="1100" baseline="0"/>
            <a:t>soll der  </a:t>
          </a:r>
          <a:r>
            <a:rPr lang="de-AT" sz="1100" b="1" baseline="0"/>
            <a:t>zugehörige</a:t>
          </a:r>
          <a:r>
            <a:rPr lang="de-AT" sz="1100" baseline="0"/>
            <a:t> </a:t>
          </a:r>
          <a:r>
            <a:rPr lang="de-AT" sz="1100" b="1" baseline="0"/>
            <a:t>Preis in Zelle G3 ausgegeben </a:t>
          </a:r>
          <a:r>
            <a:rPr lang="de-AT" sz="1100" baseline="0"/>
            <a:t>werden. </a:t>
          </a:r>
        </a:p>
        <a:p>
          <a:pPr algn="ctr"/>
          <a:r>
            <a:rPr lang="de-AT" sz="1100" baseline="0"/>
            <a:t>Erstellen Sie die geeignete Funktion!</a:t>
          </a:r>
          <a:endParaRPr lang="de-A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3</xdr:row>
      <xdr:rowOff>101600</xdr:rowOff>
    </xdr:from>
    <xdr:to>
      <xdr:col>11</xdr:col>
      <xdr:colOff>104775</xdr:colOff>
      <xdr:row>13</xdr:row>
      <xdr:rowOff>187325</xdr:rowOff>
    </xdr:to>
    <xdr:sp macro="" textlink="">
      <xdr:nvSpPr>
        <xdr:cNvPr id="2" name="Ovale Legende 1">
          <a:extLst>
            <a:ext uri="{FF2B5EF4-FFF2-40B4-BE49-F238E27FC236}">
              <a16:creationId xmlns:a16="http://schemas.microsoft.com/office/drawing/2014/main" id="{566F446B-826B-455E-874F-116350B7BDFA}"/>
            </a:ext>
          </a:extLst>
        </xdr:cNvPr>
        <xdr:cNvSpPr/>
      </xdr:nvSpPr>
      <xdr:spPr>
        <a:xfrm>
          <a:off x="5257800" y="673100"/>
          <a:ext cx="2641600" cy="1990725"/>
        </a:xfrm>
        <a:prstGeom prst="wedgeEllipseCallout">
          <a:avLst>
            <a:gd name="adj1" fmla="val -48992"/>
            <a:gd name="adj2" fmla="val -50356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AT" sz="1100"/>
            <a:t>Nach </a:t>
          </a:r>
          <a:r>
            <a:rPr lang="de-AT" sz="1100" b="1"/>
            <a:t>Eingabe</a:t>
          </a:r>
          <a:r>
            <a:rPr lang="de-AT" sz="1100"/>
            <a:t> einer </a:t>
          </a:r>
          <a:r>
            <a:rPr lang="de-AT" sz="1100" b="1" baseline="0"/>
            <a:t>Artikelnummer</a:t>
          </a:r>
          <a:r>
            <a:rPr lang="de-AT" sz="1100" baseline="0"/>
            <a:t>  </a:t>
          </a:r>
          <a:r>
            <a:rPr lang="de-AT" sz="1100" b="1" baseline="0"/>
            <a:t>in Zelle H1 </a:t>
          </a:r>
          <a:r>
            <a:rPr lang="de-AT" sz="1100" baseline="0"/>
            <a:t>soll der  </a:t>
          </a:r>
          <a:r>
            <a:rPr lang="de-AT" sz="1100" b="1" baseline="0"/>
            <a:t>zugehörige</a:t>
          </a:r>
          <a:r>
            <a:rPr lang="de-AT" sz="1100" baseline="0"/>
            <a:t> </a:t>
          </a:r>
          <a:r>
            <a:rPr lang="de-AT" sz="1100" b="1" baseline="0"/>
            <a:t>Preis </a:t>
          </a:r>
          <a:r>
            <a:rPr lang="de-AT" sz="1100" b="0" baseline="0"/>
            <a:t>für den</a:t>
          </a:r>
          <a:r>
            <a:rPr lang="de-AT" sz="1100" b="1" baseline="0"/>
            <a:t> US-Versand </a:t>
          </a:r>
          <a:r>
            <a:rPr lang="de-AT" sz="1100" b="0" baseline="0"/>
            <a:t>in</a:t>
          </a:r>
          <a:r>
            <a:rPr lang="de-AT" sz="1100" b="1" baseline="0"/>
            <a:t> Zelle H3 ausgegeben </a:t>
          </a:r>
          <a:r>
            <a:rPr lang="de-AT" sz="1100" baseline="0"/>
            <a:t>werden. </a:t>
          </a:r>
        </a:p>
        <a:p>
          <a:pPr algn="ctr"/>
          <a:r>
            <a:rPr lang="de-AT" sz="1100" baseline="0"/>
            <a:t>Erstellen Sie die geeignete Funktion!</a:t>
          </a:r>
          <a:endParaRPr lang="de-A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933449</xdr:colOff>
      <xdr:row>5</xdr:row>
      <xdr:rowOff>171451</xdr:rowOff>
    </xdr:from>
    <xdr:to>
      <xdr:col>9</xdr:col>
      <xdr:colOff>3705225</xdr:colOff>
      <xdr:row>14</xdr:row>
      <xdr:rowOff>104775</xdr:rowOff>
    </xdr:to>
    <xdr:sp macro="" textlink="">
      <xdr:nvSpPr>
        <xdr:cNvPr id="3" name="Ovale Legende 2">
          <a:extLst>
            <a:ext uri="{FF2B5EF4-FFF2-40B4-BE49-F238E27FC236}">
              <a16:creationId xmlns:a16="http://schemas.microsoft.com/office/drawing/2014/main" id="{2EE56113-01B0-4FE7-8FC0-4DB8B1CADEF3}"/>
            </a:ext>
          </a:extLst>
        </xdr:cNvPr>
        <xdr:cNvSpPr/>
      </xdr:nvSpPr>
      <xdr:spPr>
        <a:xfrm>
          <a:off x="7715249" y="1123951"/>
          <a:ext cx="4305301" cy="1647824"/>
        </a:xfrm>
        <a:prstGeom prst="wedgeEllipseCallout">
          <a:avLst>
            <a:gd name="adj1" fmla="val -42641"/>
            <a:gd name="adj2" fmla="val -62306"/>
          </a:avLst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AT" sz="1200" b="0"/>
            <a:t>Wird der </a:t>
          </a:r>
          <a:r>
            <a:rPr lang="de-AT" sz="1200" b="1"/>
            <a:t>Spaltenindex </a:t>
          </a:r>
        </a:p>
        <a:p>
          <a:pPr algn="ctr"/>
          <a:r>
            <a:rPr lang="de-AT" sz="1200" b="1"/>
            <a:t>mit VERGLEICH ermittelt</a:t>
          </a:r>
          <a:r>
            <a:rPr lang="de-AT" sz="1200" b="0"/>
            <a:t>, ergeben sich</a:t>
          </a:r>
        </a:p>
        <a:p>
          <a:pPr algn="ctr"/>
          <a:r>
            <a:rPr lang="de-AT" sz="1200" b="0"/>
            <a:t>beim </a:t>
          </a:r>
          <a:r>
            <a:rPr lang="de-A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Hinzufügen von Spalten innerhalb der Liste  </a:t>
          </a:r>
          <a:r>
            <a:rPr lang="de-A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oder</a:t>
          </a:r>
          <a:r>
            <a:rPr lang="de-A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beim</a:t>
          </a:r>
          <a:r>
            <a:rPr lang="de-A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200" b="1"/>
            <a:t>Ändern </a:t>
          </a:r>
          <a:r>
            <a:rPr lang="de-AT" sz="1200" b="0"/>
            <a:t>der </a:t>
          </a:r>
          <a:r>
            <a:rPr lang="de-AT" sz="1200" b="1" baseline="0"/>
            <a:t>Spalten-Positionen</a:t>
          </a:r>
        </a:p>
        <a:p>
          <a:pPr algn="ctr"/>
          <a:r>
            <a:rPr lang="de-AT" sz="1200" b="1" baseline="0"/>
            <a:t>keine Fehler</a:t>
          </a:r>
          <a:r>
            <a:rPr lang="de-AT" sz="1200" baseline="0"/>
            <a:t>!</a:t>
          </a:r>
          <a:endParaRPr lang="de-AT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923924</xdr:colOff>
      <xdr:row>3</xdr:row>
      <xdr:rowOff>95250</xdr:rowOff>
    </xdr:from>
    <xdr:to>
      <xdr:col>9</xdr:col>
      <xdr:colOff>295272</xdr:colOff>
      <xdr:row>17</xdr:row>
      <xdr:rowOff>19050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14EF7AFF-99F6-45F7-8ECA-3B057B4D1C76}"/>
            </a:ext>
          </a:extLst>
        </xdr:cNvPr>
        <xdr:cNvGrpSpPr/>
      </xdr:nvGrpSpPr>
      <xdr:grpSpPr>
        <a:xfrm>
          <a:off x="6448424" y="666750"/>
          <a:ext cx="2724148" cy="2590800"/>
          <a:chOff x="6448424" y="676275"/>
          <a:chExt cx="2724148" cy="2590800"/>
        </a:xfrm>
      </xdr:grpSpPr>
      <xdr:sp macro="" textlink="">
        <xdr:nvSpPr>
          <xdr:cNvPr id="3" name="Ovale Legend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6448424" y="856944"/>
            <a:ext cx="2724148" cy="2410131"/>
          </a:xfrm>
          <a:prstGeom prst="wedgeEllipseCallout">
            <a:avLst>
              <a:gd name="adj1" fmla="val -43747"/>
              <a:gd name="adj2" fmla="val -58260"/>
            </a:avLst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de-AT" sz="1100"/>
              <a:t>Haben Sie noch </a:t>
            </a:r>
            <a:r>
              <a:rPr lang="de-AT" sz="1100" b="1"/>
              <a:t>keine oder</a:t>
            </a:r>
            <a:r>
              <a:rPr lang="de-AT" sz="1100"/>
              <a:t> eine </a:t>
            </a:r>
            <a:r>
              <a:rPr lang="de-AT" sz="1100" b="1"/>
              <a:t>falsche</a:t>
            </a:r>
            <a:r>
              <a:rPr lang="de-AT" sz="1100"/>
              <a:t> </a:t>
            </a:r>
            <a:r>
              <a:rPr lang="de-AT" sz="1100" b="1"/>
              <a:t>Art.-Nr.</a:t>
            </a:r>
            <a:r>
              <a:rPr lang="de-AT" sz="1100"/>
              <a:t> </a:t>
            </a:r>
            <a:r>
              <a:rPr lang="de-AT" sz="1100" b="1"/>
              <a:t>in Zelle G2</a:t>
            </a:r>
            <a:r>
              <a:rPr lang="de-AT" sz="1100"/>
              <a:t> eingetippt , </a:t>
            </a:r>
            <a:r>
              <a:rPr lang="de-AT" sz="1100" b="0" baseline="0"/>
              <a:t>erhalten</a:t>
            </a:r>
            <a:r>
              <a:rPr lang="de-AT" sz="1100" baseline="0"/>
              <a:t> Sie die </a:t>
            </a:r>
            <a:r>
              <a:rPr lang="de-AT" sz="1100" b="1"/>
              <a:t>Fehlermeldung "#NV"</a:t>
            </a:r>
            <a:r>
              <a:rPr lang="de-AT" sz="1100" b="0" baseline="0"/>
              <a:t> (</a:t>
            </a:r>
            <a:r>
              <a:rPr lang="de-AT" sz="1100" b="0" i="1" baseline="0"/>
              <a:t>nicht vorhanden</a:t>
            </a:r>
            <a:r>
              <a:rPr lang="de-AT" sz="1100" b="0" baseline="0"/>
              <a:t>).</a:t>
            </a:r>
            <a:r>
              <a:rPr lang="de-AT" sz="1100" baseline="0"/>
              <a:t>  Mit der </a:t>
            </a:r>
            <a:r>
              <a:rPr lang="de-AT" sz="1100" b="1" baseline="0"/>
              <a:t>WENNFEHLER-Funktion</a:t>
            </a:r>
            <a:r>
              <a:rPr lang="de-AT" sz="1100" baseline="0"/>
              <a:t> können Sie statt dieser Meldung </a:t>
            </a:r>
            <a:r>
              <a:rPr lang="de-AT" sz="1100"/>
              <a:t> einen </a:t>
            </a:r>
            <a:r>
              <a:rPr lang="de-AT" sz="1100" b="1"/>
              <a:t>Hinweistext</a:t>
            </a:r>
            <a:r>
              <a:rPr lang="de-AT" sz="1100"/>
              <a:t>  ausgeben. 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88F91860-54E7-4690-8C64-CADEA170A88C}"/>
              </a:ext>
            </a:extLst>
          </xdr:cNvPr>
          <xdr:cNvCxnSpPr>
            <a:stCxn id="3" idx="7"/>
          </xdr:cNvCxnSpPr>
        </xdr:nvCxnSpPr>
        <xdr:spPr>
          <a:xfrm flipV="1">
            <a:off x="8773630" y="676275"/>
            <a:ext cx="370370" cy="533625"/>
          </a:xfrm>
          <a:prstGeom prst="line">
            <a:avLst/>
          </a:prstGeom>
          <a:ln>
            <a:headEnd type="oval" w="med" len="med"/>
            <a:tailEnd type="triangle" w="med" len="med"/>
          </a:ln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12</xdr:row>
      <xdr:rowOff>66675</xdr:rowOff>
    </xdr:from>
    <xdr:to>
      <xdr:col>4</xdr:col>
      <xdr:colOff>152400</xdr:colOff>
      <xdr:row>22</xdr:row>
      <xdr:rowOff>161925</xdr:rowOff>
    </xdr:to>
    <xdr:sp macro="" textlink="">
      <xdr:nvSpPr>
        <xdr:cNvPr id="2" name="Ovale Legen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95300" y="2362200"/>
          <a:ext cx="2638425" cy="2000250"/>
        </a:xfrm>
        <a:prstGeom prst="wedgeEllipseCallout">
          <a:avLst>
            <a:gd name="adj1" fmla="val 4077"/>
            <a:gd name="adj2" fmla="val -71309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AT" sz="1100"/>
            <a:t>Ermitteln Sie den </a:t>
          </a:r>
          <a:r>
            <a:rPr lang="de-AT" sz="1100" b="1"/>
            <a:t>passenden</a:t>
          </a:r>
          <a:r>
            <a:rPr lang="de-AT" sz="1100"/>
            <a:t> </a:t>
          </a:r>
          <a:r>
            <a:rPr lang="de-AT" sz="1100" b="1"/>
            <a:t>Steuersatz</a:t>
          </a:r>
          <a:r>
            <a:rPr lang="de-AT" sz="1100"/>
            <a:t> pro Gehalt.</a:t>
          </a:r>
        </a:p>
        <a:p>
          <a:pPr algn="ctr"/>
          <a:r>
            <a:rPr lang="de-AT" sz="1100" b="1"/>
            <a:t>HINWEISE:</a:t>
          </a:r>
        </a:p>
        <a:p>
          <a:pPr algn="ctr"/>
          <a:r>
            <a:rPr lang="de-AT" sz="1100" b="1" baseline="0"/>
            <a:t>Ungefähre Übereinstimmung </a:t>
          </a:r>
          <a:r>
            <a:rPr lang="de-AT" sz="1100" baseline="0"/>
            <a:t>nötig;</a:t>
          </a:r>
        </a:p>
        <a:p>
          <a:pPr algn="ctr"/>
          <a:r>
            <a:rPr lang="de-AT" sz="1100" b="1" baseline="0"/>
            <a:t>Zellbezug </a:t>
          </a:r>
          <a:r>
            <a:rPr lang="de-AT" sz="1100" b="0" baseline="0"/>
            <a:t>der</a:t>
          </a:r>
          <a:r>
            <a:rPr lang="de-AT" sz="1100" b="1" baseline="0"/>
            <a:t> </a:t>
          </a:r>
          <a:r>
            <a:rPr lang="de-AT" sz="1100" baseline="0"/>
            <a:t>Steuertabelle muss </a:t>
          </a:r>
          <a:r>
            <a:rPr lang="de-AT" sz="1100" b="1" baseline="0"/>
            <a:t>absolut</a:t>
          </a:r>
          <a:r>
            <a:rPr lang="de-AT" sz="1100" baseline="0"/>
            <a:t> sein!</a:t>
          </a:r>
          <a:endParaRPr lang="de-A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12</xdr:row>
      <xdr:rowOff>66675</xdr:rowOff>
    </xdr:from>
    <xdr:to>
      <xdr:col>4</xdr:col>
      <xdr:colOff>152400</xdr:colOff>
      <xdr:row>22</xdr:row>
      <xdr:rowOff>161925</xdr:rowOff>
    </xdr:to>
    <xdr:sp macro="" textlink="">
      <xdr:nvSpPr>
        <xdr:cNvPr id="2" name="Ovale Legend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95300" y="2381250"/>
          <a:ext cx="2638425" cy="2000250"/>
        </a:xfrm>
        <a:prstGeom prst="wedgeEllipseCallout">
          <a:avLst>
            <a:gd name="adj1" fmla="val 12019"/>
            <a:gd name="adj2" fmla="val -69880"/>
          </a:avLst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AT" sz="1100" b="1"/>
            <a:t>Absolute Zellbezüge </a:t>
          </a:r>
          <a:r>
            <a:rPr lang="de-AT" sz="1100"/>
            <a:t>können entweder durch </a:t>
          </a:r>
          <a:r>
            <a:rPr lang="de-AT" sz="1100" baseline="0"/>
            <a:t>"</a:t>
          </a:r>
          <a:r>
            <a:rPr lang="de-AT" sz="1100" b="1" baseline="0"/>
            <a:t>$</a:t>
          </a:r>
          <a:r>
            <a:rPr lang="de-AT" sz="1100" baseline="0"/>
            <a:t>"-</a:t>
          </a:r>
          <a:r>
            <a:rPr lang="de-AT" sz="1100" b="1" baseline="0"/>
            <a:t>Zeichen</a:t>
          </a:r>
          <a:r>
            <a:rPr lang="de-AT" sz="1100" baseline="0"/>
            <a:t> definiert werden, oder man weist - wie in diesem Beispiel -  Zellbereichen einen </a:t>
          </a:r>
          <a:r>
            <a:rPr lang="de-AT" sz="1100" b="1" baseline="0"/>
            <a:t>fixen Namen </a:t>
          </a:r>
          <a:r>
            <a:rPr lang="de-AT" sz="1100" b="0" baseline="0"/>
            <a:t>zu! (F5:G24 trägt den Namen "Steuertabelle2")</a:t>
          </a:r>
          <a:endParaRPr lang="de-AT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85725</xdr:rowOff>
    </xdr:from>
    <xdr:to>
      <xdr:col>10</xdr:col>
      <xdr:colOff>285750</xdr:colOff>
      <xdr:row>14</xdr:row>
      <xdr:rowOff>161925</xdr:rowOff>
    </xdr:to>
    <xdr:sp macro="" textlink="">
      <xdr:nvSpPr>
        <xdr:cNvPr id="2" name="Ovale Legend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81775" y="657225"/>
          <a:ext cx="2714625" cy="2171700"/>
        </a:xfrm>
        <a:prstGeom prst="wedgeEllipseCallout">
          <a:avLst>
            <a:gd name="adj1" fmla="val -48992"/>
            <a:gd name="adj2" fmla="val -50356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AT" sz="1100"/>
            <a:t>Nach </a:t>
          </a:r>
          <a:r>
            <a:rPr lang="de-AT" sz="1100" b="1"/>
            <a:t>Eingabe</a:t>
          </a:r>
          <a:r>
            <a:rPr lang="de-AT" sz="1100"/>
            <a:t> </a:t>
          </a:r>
          <a:r>
            <a:rPr lang="de-AT" sz="1100" b="1"/>
            <a:t>einer </a:t>
          </a:r>
          <a:r>
            <a:rPr lang="de-AT" sz="1100" b="1" baseline="0"/>
            <a:t>Seiten-ID in Zelle F3 </a:t>
          </a:r>
          <a:r>
            <a:rPr lang="de-AT" sz="1100" baseline="0"/>
            <a:t>soll der  </a:t>
          </a:r>
          <a:r>
            <a:rPr lang="de-AT" sz="1100" b="1" baseline="0"/>
            <a:t>zugehörige</a:t>
          </a:r>
          <a:r>
            <a:rPr lang="de-AT" sz="1100" baseline="0"/>
            <a:t> </a:t>
          </a:r>
          <a:r>
            <a:rPr lang="de-AT" sz="1100" b="1" baseline="0"/>
            <a:t>Seitenname in Zelle F4</a:t>
          </a:r>
          <a:r>
            <a:rPr lang="de-AT" sz="1100" baseline="0"/>
            <a:t> </a:t>
          </a:r>
          <a:r>
            <a:rPr lang="de-AT" sz="1100" b="1" baseline="0"/>
            <a:t>ausgegeben</a:t>
          </a:r>
          <a:r>
            <a:rPr lang="de-AT" sz="1100" baseline="0"/>
            <a:t> werden. Die </a:t>
          </a:r>
          <a:r>
            <a:rPr lang="de-AT" sz="1100" b="1" baseline="0"/>
            <a:t>Seitennamen befinden sich im Blatt "Seiten"! </a:t>
          </a:r>
          <a:r>
            <a:rPr lang="de-AT" sz="1100" baseline="0"/>
            <a:t>Erstellen Sie die geeignete Funktion!</a:t>
          </a:r>
          <a:endParaRPr lang="de-A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4</xdr:row>
      <xdr:rowOff>152094</xdr:rowOff>
    </xdr:from>
    <xdr:to>
      <xdr:col>9</xdr:col>
      <xdr:colOff>1238248</xdr:colOff>
      <xdr:row>17</xdr:row>
      <xdr:rowOff>85725</xdr:rowOff>
    </xdr:to>
    <xdr:sp macro="" textlink="">
      <xdr:nvSpPr>
        <xdr:cNvPr id="11" name="Ovale Legende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9115425" y="914094"/>
          <a:ext cx="2724148" cy="2410131"/>
        </a:xfrm>
        <a:prstGeom prst="wedgeEllipseCallout">
          <a:avLst>
            <a:gd name="adj1" fmla="val -48992"/>
            <a:gd name="adj2" fmla="val -50356"/>
          </a:avLst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AT" sz="1100"/>
            <a:t>Haben Sie noch </a:t>
          </a:r>
          <a:r>
            <a:rPr lang="de-AT" sz="1100" b="1"/>
            <a:t>keine oder</a:t>
          </a:r>
          <a:r>
            <a:rPr lang="de-AT" sz="1100"/>
            <a:t> eine </a:t>
          </a:r>
          <a:r>
            <a:rPr lang="de-AT" sz="1100" b="1"/>
            <a:t>falsche</a:t>
          </a:r>
          <a:r>
            <a:rPr lang="de-AT" sz="1100"/>
            <a:t> </a:t>
          </a:r>
          <a:r>
            <a:rPr lang="de-AT" sz="1100" b="1"/>
            <a:t>Art.-Nr.</a:t>
          </a:r>
          <a:r>
            <a:rPr lang="de-AT" sz="1100"/>
            <a:t> </a:t>
          </a:r>
          <a:r>
            <a:rPr lang="de-AT" sz="1100" b="1"/>
            <a:t>in Zelle F3</a:t>
          </a:r>
          <a:r>
            <a:rPr lang="de-AT" sz="1100"/>
            <a:t> eingetippt , </a:t>
          </a:r>
          <a:r>
            <a:rPr lang="de-AT" sz="1100" b="0" baseline="0"/>
            <a:t>erhalten</a:t>
          </a:r>
          <a:r>
            <a:rPr lang="de-AT" sz="1100" baseline="0"/>
            <a:t> Sie die </a:t>
          </a:r>
          <a:r>
            <a:rPr lang="de-AT" sz="1100" b="1"/>
            <a:t>Fehlermeldung "#NV"</a:t>
          </a:r>
          <a:r>
            <a:rPr lang="de-AT" sz="1100" b="0" baseline="0"/>
            <a:t> (</a:t>
          </a:r>
          <a:r>
            <a:rPr lang="de-AT" sz="1100" b="0" i="1" baseline="0"/>
            <a:t>nicht vorhanden</a:t>
          </a:r>
          <a:r>
            <a:rPr lang="de-AT" sz="1100" b="0" baseline="0"/>
            <a:t>).</a:t>
          </a:r>
          <a:r>
            <a:rPr lang="de-AT" sz="1100" baseline="0"/>
            <a:t>  Mit der </a:t>
          </a:r>
          <a:r>
            <a:rPr lang="de-AT" sz="1100" b="1" baseline="0"/>
            <a:t>WENNFEHLER-Funktion</a:t>
          </a:r>
          <a:r>
            <a:rPr lang="de-AT" sz="1100" baseline="0"/>
            <a:t> können Sie statt dieser Meldung </a:t>
          </a:r>
          <a:r>
            <a:rPr lang="de-AT" sz="1100"/>
            <a:t> einen </a:t>
          </a:r>
          <a:r>
            <a:rPr lang="de-AT" sz="1100" b="1"/>
            <a:t>Hinweistext</a:t>
          </a:r>
          <a:r>
            <a:rPr lang="de-AT" sz="1100"/>
            <a:t>  ausgeben.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20</xdr:row>
      <xdr:rowOff>47625</xdr:rowOff>
    </xdr:from>
    <xdr:to>
      <xdr:col>9</xdr:col>
      <xdr:colOff>419100</xdr:colOff>
      <xdr:row>30</xdr:row>
      <xdr:rowOff>133350</xdr:rowOff>
    </xdr:to>
    <xdr:sp macro="" textlink="">
      <xdr:nvSpPr>
        <xdr:cNvPr id="2" name="Ovale Legend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667250" y="3857625"/>
          <a:ext cx="2638425" cy="1990725"/>
        </a:xfrm>
        <a:prstGeom prst="wedgeEllipseCallout">
          <a:avLst>
            <a:gd name="adj1" fmla="val -48992"/>
            <a:gd name="adj2" fmla="val -50356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AT" sz="1100"/>
            <a:t>Nach </a:t>
          </a:r>
          <a:r>
            <a:rPr lang="de-AT" sz="1100" b="1"/>
            <a:t>Eingabe eines Preises in Zelle F20 </a:t>
          </a:r>
          <a:r>
            <a:rPr lang="de-AT" sz="1100" baseline="0"/>
            <a:t>soll der  ensprechende </a:t>
          </a:r>
          <a:r>
            <a:rPr lang="de-AT" sz="1100" b="1" baseline="0"/>
            <a:t>Rabatt in Zelle F21 ausgegeben </a:t>
          </a:r>
          <a:r>
            <a:rPr lang="de-AT" sz="1100" baseline="0"/>
            <a:t>werden. </a:t>
          </a:r>
        </a:p>
        <a:p>
          <a:pPr algn="ctr"/>
          <a:r>
            <a:rPr lang="de-AT" sz="1100" baseline="0"/>
            <a:t>Erstellen Sie die geeignete Funktion!</a:t>
          </a:r>
          <a:endParaRPr lang="de-A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1743075</xdr:colOff>
      <xdr:row>20</xdr:row>
      <xdr:rowOff>190499</xdr:rowOff>
    </xdr:from>
    <xdr:to>
      <xdr:col>9</xdr:col>
      <xdr:colOff>381000</xdr:colOff>
      <xdr:row>30</xdr:row>
      <xdr:rowOff>152399</xdr:rowOff>
    </xdr:to>
    <xdr:sp macro="" textlink="">
      <xdr:nvSpPr>
        <xdr:cNvPr id="2" name="Ovale Legend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343650" y="4010024"/>
          <a:ext cx="2219325" cy="1876425"/>
        </a:xfrm>
        <a:prstGeom prst="wedgeEllipseCallout">
          <a:avLst>
            <a:gd name="adj1" fmla="val -48992"/>
            <a:gd name="adj2" fmla="val -50356"/>
          </a:avLst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AT" sz="1100"/>
            <a:t>Hier benötigen Sie eine </a:t>
          </a:r>
          <a:r>
            <a:rPr lang="de-AT" sz="1100" b="1"/>
            <a:t>ungefähre Übereinstimmung</a:t>
          </a:r>
          <a:r>
            <a:rPr lang="de-AT" sz="1100"/>
            <a:t>, also</a:t>
          </a:r>
          <a:r>
            <a:rPr lang="de-AT" sz="1100" baseline="0"/>
            <a:t> den Wert "</a:t>
          </a:r>
          <a:r>
            <a:rPr lang="de-AT" sz="1100" b="1" baseline="0"/>
            <a:t>WAHR</a:t>
          </a:r>
          <a:r>
            <a:rPr lang="de-AT" sz="1100" baseline="0"/>
            <a:t>" !</a:t>
          </a:r>
          <a:endParaRPr lang="de-A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138114</xdr:colOff>
      <xdr:row>6</xdr:row>
      <xdr:rowOff>138112</xdr:rowOff>
    </xdr:from>
    <xdr:to>
      <xdr:col>6</xdr:col>
      <xdr:colOff>723900</xdr:colOff>
      <xdr:row>17</xdr:row>
      <xdr:rowOff>161924</xdr:rowOff>
    </xdr:to>
    <xdr:sp macro="" textlink="">
      <xdr:nvSpPr>
        <xdr:cNvPr id="2" name="Ovale Legende 1">
          <a:extLst>
            <a:ext uri="{FF2B5EF4-FFF2-40B4-BE49-F238E27FC236}">
              <a16:creationId xmlns:a16="http://schemas.microsoft.com/office/drawing/2014/main" id="{A76DD2D4-EA35-4258-9A9A-70A24CB436F0}"/>
            </a:ext>
          </a:extLst>
        </xdr:cNvPr>
        <xdr:cNvSpPr/>
      </xdr:nvSpPr>
      <xdr:spPr>
        <a:xfrm>
          <a:off x="2424114" y="1462087"/>
          <a:ext cx="2871786" cy="2128837"/>
        </a:xfrm>
        <a:prstGeom prst="wedgeEllipseCallout">
          <a:avLst>
            <a:gd name="adj1" fmla="val -48992"/>
            <a:gd name="adj2" fmla="val -50356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AT" sz="1100"/>
            <a:t>Nach </a:t>
          </a:r>
          <a:r>
            <a:rPr lang="de-AT" sz="1100" b="1"/>
            <a:t>Eingabe</a:t>
          </a:r>
          <a:r>
            <a:rPr lang="de-AT" sz="1100"/>
            <a:t> eines</a:t>
          </a:r>
          <a:r>
            <a:rPr lang="de-AT" sz="1100" baseline="0"/>
            <a:t> </a:t>
          </a:r>
          <a:r>
            <a:rPr lang="de-AT" sz="1100" b="1" baseline="0"/>
            <a:t>Suchkriteriums</a:t>
          </a:r>
          <a:r>
            <a:rPr lang="de-AT" sz="1100" baseline="0"/>
            <a:t> (Lisa, Mona oder Rud) soll der entsprechende </a:t>
          </a:r>
          <a:r>
            <a:rPr lang="de-AT" sz="1100" b="1" baseline="0"/>
            <a:t>Wert aus Zeile 3 </a:t>
          </a:r>
          <a:r>
            <a:rPr lang="de-AT" sz="1100" baseline="0"/>
            <a:t>ausgegeben werden.</a:t>
          </a:r>
          <a:endParaRPr lang="de-AT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gerliste" displayName="Lagerliste" ref="A2:D53" totalsRowShown="0" headerRowDxfId="2" headerRowCellStyle="Standard 2">
  <autoFilter ref="A2:D53" xr:uid="{00000000-0009-0000-0100-000001000000}"/>
  <tableColumns count="4">
    <tableColumn id="1" xr3:uid="{00000000-0010-0000-0000-000001000000}" name="Art.-Nr." dataDxfId="1" dataCellStyle="Standard 2"/>
    <tableColumn id="2" xr3:uid="{00000000-0010-0000-0000-000002000000}" name="Ersatzteil" dataCellStyle="Standard 2"/>
    <tableColumn id="3" xr3:uid="{00000000-0010-0000-0000-000003000000}" name="Einzelpreis" dataDxfId="0" dataCellStyle="Standard 2"/>
    <tableColumn id="4" xr3:uid="{00000000-0010-0000-0000-000004000000}" name="Status" dataCellStyle="Standard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Corporate Design MUL-Akzent">
      <a:dk1>
        <a:sysClr val="windowText" lastClr="000000"/>
      </a:dk1>
      <a:lt1>
        <a:sysClr val="window" lastClr="FFFFFF"/>
      </a:lt1>
      <a:dk2>
        <a:srgbClr val="006E6E"/>
      </a:dk2>
      <a:lt2>
        <a:srgbClr val="F8F8F8"/>
      </a:lt2>
      <a:accent1>
        <a:srgbClr val="DDDDDD"/>
      </a:accent1>
      <a:accent2>
        <a:srgbClr val="B2B2B2"/>
      </a:accent2>
      <a:accent3>
        <a:srgbClr val="006E6E"/>
      </a:accent3>
      <a:accent4>
        <a:srgbClr val="808080"/>
      </a:accent4>
      <a:accent5>
        <a:srgbClr val="5F5F5F"/>
      </a:accent5>
      <a:accent6>
        <a:srgbClr val="4D4D4D"/>
      </a:accent6>
      <a:hlink>
        <a:srgbClr val="474747"/>
      </a:hlink>
      <a:folHlink>
        <a:srgbClr val="9191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tabSelected="1" zoomScaleNormal="100" workbookViewId="0">
      <selection activeCell="G3" sqref="G3"/>
    </sheetView>
  </sheetViews>
  <sheetFormatPr baseColWidth="10" defaultColWidth="11.42578125" defaultRowHeight="15" x14ac:dyDescent="0.25"/>
  <cols>
    <col min="1" max="1" width="9.140625" style="24" bestFit="1" customWidth="1"/>
    <col min="2" max="2" width="27" style="2" bestFit="1" customWidth="1"/>
    <col min="3" max="3" width="12.140625" style="2" bestFit="1" customWidth="1"/>
    <col min="4" max="4" width="15.28515625" style="2" bestFit="1" customWidth="1"/>
    <col min="5" max="5" width="3.7109375" style="2" customWidth="1"/>
    <col min="6" max="6" width="15.5703125" style="2" customWidth="1"/>
    <col min="7" max="7" width="15.5703125" style="4" customWidth="1"/>
    <col min="8" max="12" width="11.42578125" style="2"/>
    <col min="13" max="13" width="24" style="2" bestFit="1" customWidth="1"/>
    <col min="14" max="16384" width="11.42578125" style="2"/>
  </cols>
  <sheetData>
    <row r="2" spans="1:16" x14ac:dyDescent="0.25">
      <c r="A2" s="25" t="s">
        <v>0</v>
      </c>
      <c r="B2" s="1" t="s">
        <v>1</v>
      </c>
      <c r="C2" s="1" t="s">
        <v>2</v>
      </c>
      <c r="D2" s="1" t="s">
        <v>3</v>
      </c>
      <c r="E2" s="1"/>
      <c r="F2" s="1" t="s">
        <v>0</v>
      </c>
      <c r="G2" s="26"/>
      <c r="K2"/>
      <c r="L2"/>
      <c r="M2"/>
      <c r="N2"/>
      <c r="O2"/>
      <c r="P2"/>
    </row>
    <row r="3" spans="1:16" x14ac:dyDescent="0.25">
      <c r="A3" s="24" t="s">
        <v>4</v>
      </c>
      <c r="B3" s="2" t="s">
        <v>5</v>
      </c>
      <c r="C3" s="3">
        <v>68.39</v>
      </c>
      <c r="D3" s="2" t="s">
        <v>6</v>
      </c>
      <c r="F3" s="1" t="s">
        <v>2</v>
      </c>
      <c r="G3" s="27"/>
      <c r="K3"/>
      <c r="L3"/>
      <c r="M3"/>
      <c r="N3"/>
      <c r="O3"/>
      <c r="P3"/>
    </row>
    <row r="4" spans="1:16" x14ac:dyDescent="0.25">
      <c r="A4" s="24" t="s">
        <v>7</v>
      </c>
      <c r="B4" s="2" t="s">
        <v>8</v>
      </c>
      <c r="C4" s="3">
        <v>380.73</v>
      </c>
      <c r="D4" s="2" t="s">
        <v>6</v>
      </c>
      <c r="K4"/>
      <c r="L4"/>
      <c r="M4"/>
      <c r="N4"/>
      <c r="O4"/>
      <c r="P4"/>
    </row>
    <row r="5" spans="1:16" x14ac:dyDescent="0.25">
      <c r="A5" s="24" t="s">
        <v>9</v>
      </c>
      <c r="B5" s="2" t="s">
        <v>10</v>
      </c>
      <c r="C5" s="3">
        <v>15.49</v>
      </c>
      <c r="D5" s="2" t="s">
        <v>6</v>
      </c>
      <c r="K5"/>
      <c r="L5"/>
      <c r="M5"/>
      <c r="N5"/>
      <c r="O5"/>
      <c r="P5"/>
    </row>
    <row r="6" spans="1:16" x14ac:dyDescent="0.25">
      <c r="A6" s="24" t="s">
        <v>11</v>
      </c>
      <c r="B6" s="2" t="s">
        <v>12</v>
      </c>
      <c r="C6" s="3">
        <v>35.159999999999997</v>
      </c>
      <c r="D6" s="2" t="s">
        <v>6</v>
      </c>
      <c r="K6"/>
      <c r="L6"/>
      <c r="M6"/>
      <c r="N6"/>
      <c r="O6"/>
      <c r="P6"/>
    </row>
    <row r="7" spans="1:16" x14ac:dyDescent="0.25">
      <c r="A7" s="24" t="s">
        <v>13</v>
      </c>
      <c r="B7" s="2" t="s">
        <v>14</v>
      </c>
      <c r="C7" s="3">
        <v>160.22999999999999</v>
      </c>
      <c r="D7" s="2" t="s">
        <v>6</v>
      </c>
      <c r="K7"/>
      <c r="L7"/>
      <c r="M7"/>
      <c r="N7"/>
      <c r="O7"/>
      <c r="P7"/>
    </row>
    <row r="8" spans="1:16" x14ac:dyDescent="0.25">
      <c r="A8" s="24" t="s">
        <v>15</v>
      </c>
      <c r="B8" s="2" t="s">
        <v>16</v>
      </c>
      <c r="C8" s="3">
        <v>101.89</v>
      </c>
      <c r="D8" s="2" t="s">
        <v>17</v>
      </c>
      <c r="K8"/>
      <c r="L8"/>
      <c r="M8"/>
      <c r="N8"/>
      <c r="O8"/>
      <c r="P8"/>
    </row>
    <row r="9" spans="1:16" x14ac:dyDescent="0.25">
      <c r="A9" s="24" t="s">
        <v>18</v>
      </c>
      <c r="B9" s="2" t="s">
        <v>19</v>
      </c>
      <c r="C9" s="3">
        <v>65.989999999999995</v>
      </c>
      <c r="D9" s="2" t="s">
        <v>6</v>
      </c>
      <c r="K9"/>
      <c r="L9"/>
      <c r="M9"/>
      <c r="N9"/>
      <c r="O9"/>
      <c r="P9"/>
    </row>
    <row r="10" spans="1:16" x14ac:dyDescent="0.25">
      <c r="A10" s="24" t="s">
        <v>20</v>
      </c>
      <c r="B10" s="2" t="s">
        <v>21</v>
      </c>
      <c r="C10" s="3">
        <v>85.73</v>
      </c>
      <c r="D10" s="2" t="s">
        <v>17</v>
      </c>
      <c r="K10"/>
      <c r="L10"/>
      <c r="M10"/>
      <c r="N10"/>
      <c r="O10"/>
      <c r="P10"/>
    </row>
    <row r="11" spans="1:16" x14ac:dyDescent="0.25">
      <c r="A11" s="24" t="s">
        <v>22</v>
      </c>
      <c r="B11" s="2" t="s">
        <v>23</v>
      </c>
      <c r="C11" s="3">
        <v>35.19</v>
      </c>
      <c r="D11" s="2" t="s">
        <v>6</v>
      </c>
      <c r="K11"/>
      <c r="L11"/>
      <c r="M11"/>
      <c r="N11"/>
      <c r="O11"/>
      <c r="P11"/>
    </row>
    <row r="12" spans="1:16" x14ac:dyDescent="0.25">
      <c r="A12" s="24" t="s">
        <v>24</v>
      </c>
      <c r="B12" s="2" t="s">
        <v>25</v>
      </c>
      <c r="C12" s="3">
        <v>15.49</v>
      </c>
      <c r="D12" s="2" t="s">
        <v>6</v>
      </c>
      <c r="K12"/>
      <c r="L12"/>
      <c r="M12"/>
      <c r="N12"/>
      <c r="O12"/>
      <c r="P12"/>
    </row>
    <row r="13" spans="1:16" x14ac:dyDescent="0.25">
      <c r="A13" s="24" t="s">
        <v>26</v>
      </c>
      <c r="B13" s="2" t="s">
        <v>27</v>
      </c>
      <c r="C13" s="3">
        <v>45.29</v>
      </c>
      <c r="D13" s="2" t="s">
        <v>6</v>
      </c>
      <c r="K13"/>
      <c r="L13"/>
      <c r="M13"/>
      <c r="N13"/>
      <c r="O13"/>
      <c r="P13"/>
    </row>
    <row r="14" spans="1:16" x14ac:dyDescent="0.25">
      <c r="A14" s="24" t="s">
        <v>28</v>
      </c>
      <c r="B14" s="2" t="s">
        <v>29</v>
      </c>
      <c r="C14" s="3">
        <v>185.36</v>
      </c>
      <c r="D14" s="2" t="s">
        <v>6</v>
      </c>
      <c r="K14"/>
      <c r="L14"/>
      <c r="M14"/>
      <c r="N14"/>
      <c r="O14"/>
      <c r="P14"/>
    </row>
    <row r="15" spans="1:16" x14ac:dyDescent="0.25">
      <c r="A15" s="24" t="s">
        <v>30</v>
      </c>
      <c r="B15" s="2" t="s">
        <v>31</v>
      </c>
      <c r="C15" s="3">
        <v>26.27</v>
      </c>
      <c r="D15" s="2" t="s">
        <v>6</v>
      </c>
      <c r="K15"/>
      <c r="L15"/>
      <c r="M15"/>
      <c r="N15"/>
      <c r="O15"/>
      <c r="P15"/>
    </row>
    <row r="16" spans="1:16" x14ac:dyDescent="0.25">
      <c r="A16" s="24" t="s">
        <v>32</v>
      </c>
      <c r="B16" s="2" t="s">
        <v>33</v>
      </c>
      <c r="C16" s="3">
        <v>46.99</v>
      </c>
      <c r="D16" s="2" t="s">
        <v>6</v>
      </c>
      <c r="K16"/>
      <c r="L16"/>
      <c r="M16"/>
      <c r="N16"/>
      <c r="O16"/>
      <c r="P16"/>
    </row>
    <row r="17" spans="1:16" x14ac:dyDescent="0.25">
      <c r="A17" s="24" t="s">
        <v>34</v>
      </c>
      <c r="B17" s="2" t="s">
        <v>35</v>
      </c>
      <c r="C17" s="3">
        <v>4.3899999999999997</v>
      </c>
      <c r="D17" s="2" t="s">
        <v>6</v>
      </c>
      <c r="K17"/>
      <c r="L17"/>
      <c r="M17"/>
      <c r="N17"/>
      <c r="O17"/>
      <c r="P17"/>
    </row>
    <row r="18" spans="1:16" x14ac:dyDescent="0.25">
      <c r="A18" s="24" t="s">
        <v>36</v>
      </c>
      <c r="B18" s="2" t="s">
        <v>37</v>
      </c>
      <c r="C18" s="3">
        <v>12.89</v>
      </c>
      <c r="D18" s="2" t="s">
        <v>6</v>
      </c>
      <c r="K18"/>
      <c r="L18"/>
      <c r="M18"/>
      <c r="N18"/>
      <c r="O18"/>
      <c r="P18"/>
    </row>
    <row r="19" spans="1:16" x14ac:dyDescent="0.25">
      <c r="A19" s="24" t="s">
        <v>38</v>
      </c>
      <c r="B19" s="2" t="s">
        <v>39</v>
      </c>
      <c r="C19" s="3">
        <v>18.73</v>
      </c>
      <c r="D19" s="2" t="s">
        <v>6</v>
      </c>
      <c r="K19"/>
      <c r="L19"/>
      <c r="M19"/>
      <c r="N19"/>
      <c r="O19"/>
      <c r="P19"/>
    </row>
    <row r="20" spans="1:16" x14ac:dyDescent="0.25">
      <c r="A20" s="24" t="s">
        <v>40</v>
      </c>
      <c r="B20" s="2" t="s">
        <v>41</v>
      </c>
      <c r="C20" s="3">
        <v>24.18</v>
      </c>
      <c r="D20" s="2" t="s">
        <v>6</v>
      </c>
      <c r="K20"/>
      <c r="L20"/>
      <c r="M20"/>
      <c r="N20"/>
      <c r="O20"/>
      <c r="P20"/>
    </row>
    <row r="21" spans="1:16" x14ac:dyDescent="0.25">
      <c r="A21" s="24" t="s">
        <v>42</v>
      </c>
      <c r="B21" s="2" t="s">
        <v>43</v>
      </c>
      <c r="C21" s="3">
        <v>285.33</v>
      </c>
      <c r="D21" s="2" t="s">
        <v>17</v>
      </c>
      <c r="K21"/>
      <c r="L21"/>
      <c r="M21"/>
      <c r="N21"/>
      <c r="O21"/>
      <c r="P21"/>
    </row>
    <row r="22" spans="1:16" x14ac:dyDescent="0.25">
      <c r="A22" s="24" t="s">
        <v>44</v>
      </c>
      <c r="B22" s="2" t="s">
        <v>45</v>
      </c>
      <c r="C22" s="3">
        <v>45.99</v>
      </c>
      <c r="D22" s="2" t="s">
        <v>17</v>
      </c>
      <c r="K22"/>
      <c r="L22"/>
      <c r="M22"/>
      <c r="N22"/>
      <c r="O22"/>
      <c r="P22"/>
    </row>
    <row r="23" spans="1:16" x14ac:dyDescent="0.25">
      <c r="A23" s="24" t="s">
        <v>46</v>
      </c>
      <c r="B23" s="2" t="s">
        <v>47</v>
      </c>
      <c r="C23" s="3">
        <v>65.78</v>
      </c>
      <c r="D23" s="2" t="s">
        <v>6</v>
      </c>
      <c r="K23"/>
      <c r="L23"/>
      <c r="M23"/>
      <c r="N23"/>
      <c r="O23"/>
      <c r="P23"/>
    </row>
    <row r="24" spans="1:16" x14ac:dyDescent="0.25">
      <c r="A24" s="24" t="s">
        <v>48</v>
      </c>
      <c r="B24" s="2" t="s">
        <v>49</v>
      </c>
      <c r="C24" s="3">
        <v>145.63</v>
      </c>
      <c r="D24" s="2" t="s">
        <v>6</v>
      </c>
      <c r="K24"/>
      <c r="L24"/>
      <c r="M24"/>
      <c r="N24"/>
      <c r="O24"/>
      <c r="P24"/>
    </row>
    <row r="25" spans="1:16" x14ac:dyDescent="0.25">
      <c r="A25" s="24" t="s">
        <v>50</v>
      </c>
      <c r="B25" s="2" t="s">
        <v>51</v>
      </c>
      <c r="C25" s="3">
        <v>136.43</v>
      </c>
      <c r="D25" s="2" t="s">
        <v>6</v>
      </c>
      <c r="K25"/>
      <c r="L25"/>
      <c r="M25"/>
      <c r="N25"/>
      <c r="O25"/>
      <c r="P25"/>
    </row>
    <row r="26" spans="1:16" x14ac:dyDescent="0.25">
      <c r="A26" s="24" t="s">
        <v>52</v>
      </c>
      <c r="B26" s="2" t="s">
        <v>53</v>
      </c>
      <c r="C26" s="3">
        <v>45.19</v>
      </c>
      <c r="D26" s="2" t="s">
        <v>6</v>
      </c>
    </row>
    <row r="27" spans="1:16" x14ac:dyDescent="0.25">
      <c r="A27" s="24" t="s">
        <v>54</v>
      </c>
      <c r="B27" s="2" t="s">
        <v>55</v>
      </c>
      <c r="C27" s="3">
        <v>6.53</v>
      </c>
      <c r="D27" s="2" t="s">
        <v>6</v>
      </c>
    </row>
    <row r="28" spans="1:16" x14ac:dyDescent="0.25">
      <c r="A28" s="24" t="s">
        <v>56</v>
      </c>
      <c r="B28" s="2" t="s">
        <v>57</v>
      </c>
      <c r="C28" s="3">
        <v>8</v>
      </c>
      <c r="D28" s="2" t="s">
        <v>6</v>
      </c>
    </row>
    <row r="29" spans="1:16" x14ac:dyDescent="0.25">
      <c r="A29" s="24" t="s">
        <v>58</v>
      </c>
      <c r="B29" s="2" t="s">
        <v>59</v>
      </c>
      <c r="C29" s="3">
        <v>35.44</v>
      </c>
      <c r="D29" s="2" t="s">
        <v>6</v>
      </c>
    </row>
    <row r="30" spans="1:16" x14ac:dyDescent="0.25">
      <c r="A30" s="24" t="s">
        <v>60</v>
      </c>
      <c r="B30" s="2" t="s">
        <v>61</v>
      </c>
      <c r="C30" s="3">
        <v>18.89</v>
      </c>
      <c r="D30" s="2" t="s">
        <v>6</v>
      </c>
    </row>
    <row r="31" spans="1:16" x14ac:dyDescent="0.25">
      <c r="A31" s="24" t="s">
        <v>62</v>
      </c>
      <c r="B31" s="2" t="s">
        <v>63</v>
      </c>
      <c r="C31" s="3">
        <v>3.43</v>
      </c>
      <c r="D31" s="2" t="s">
        <v>6</v>
      </c>
    </row>
    <row r="32" spans="1:16" x14ac:dyDescent="0.25">
      <c r="A32" s="24" t="s">
        <v>64</v>
      </c>
      <c r="B32" s="2" t="s">
        <v>65</v>
      </c>
      <c r="C32" s="3">
        <v>230.14</v>
      </c>
      <c r="D32" s="2" t="s">
        <v>6</v>
      </c>
    </row>
    <row r="33" spans="1:4" x14ac:dyDescent="0.25">
      <c r="A33" s="24" t="s">
        <v>66</v>
      </c>
      <c r="B33" s="2" t="s">
        <v>67</v>
      </c>
      <c r="C33" s="3">
        <v>6.44</v>
      </c>
      <c r="D33" s="2" t="s">
        <v>6</v>
      </c>
    </row>
    <row r="34" spans="1:4" x14ac:dyDescent="0.25">
      <c r="A34" s="24" t="s">
        <v>68</v>
      </c>
      <c r="B34" s="2" t="s">
        <v>69</v>
      </c>
      <c r="C34" s="3">
        <v>2.09</v>
      </c>
      <c r="D34" s="2" t="s">
        <v>6</v>
      </c>
    </row>
    <row r="35" spans="1:4" x14ac:dyDescent="0.25">
      <c r="A35" s="24" t="s">
        <v>70</v>
      </c>
      <c r="B35" s="2" t="s">
        <v>71</v>
      </c>
      <c r="C35" s="3">
        <v>360.32</v>
      </c>
      <c r="D35" s="2" t="s">
        <v>6</v>
      </c>
    </row>
    <row r="36" spans="1:4" x14ac:dyDescent="0.25">
      <c r="A36" s="24" t="s">
        <v>72</v>
      </c>
      <c r="B36" s="2" t="s">
        <v>73</v>
      </c>
      <c r="C36" s="3">
        <v>425.36</v>
      </c>
      <c r="D36" s="2" t="s">
        <v>6</v>
      </c>
    </row>
    <row r="37" spans="1:4" x14ac:dyDescent="0.25">
      <c r="A37" s="24" t="s">
        <v>74</v>
      </c>
      <c r="B37" s="2" t="s">
        <v>75</v>
      </c>
      <c r="C37" s="3">
        <v>35.76</v>
      </c>
      <c r="D37" s="2" t="s">
        <v>6</v>
      </c>
    </row>
    <row r="38" spans="1:4" x14ac:dyDescent="0.25">
      <c r="A38" s="24" t="s">
        <v>76</v>
      </c>
      <c r="B38" s="2" t="s">
        <v>77</v>
      </c>
      <c r="C38" s="3">
        <v>276.32</v>
      </c>
      <c r="D38" s="2" t="s">
        <v>17</v>
      </c>
    </row>
    <row r="39" spans="1:4" x14ac:dyDescent="0.25">
      <c r="A39" s="24" t="s">
        <v>78</v>
      </c>
      <c r="B39" s="2" t="s">
        <v>79</v>
      </c>
      <c r="C39" s="3">
        <v>34.1</v>
      </c>
      <c r="D39" s="2" t="s">
        <v>6</v>
      </c>
    </row>
    <row r="40" spans="1:4" x14ac:dyDescent="0.25">
      <c r="A40" s="24" t="s">
        <v>80</v>
      </c>
      <c r="B40" s="2" t="s">
        <v>81</v>
      </c>
      <c r="C40" s="3">
        <v>185.09</v>
      </c>
      <c r="D40" s="2" t="s">
        <v>6</v>
      </c>
    </row>
    <row r="41" spans="1:4" x14ac:dyDescent="0.25">
      <c r="A41" s="24" t="s">
        <v>82</v>
      </c>
      <c r="B41" s="2" t="s">
        <v>83</v>
      </c>
      <c r="C41" s="3">
        <v>195.91</v>
      </c>
      <c r="D41" s="2" t="s">
        <v>6</v>
      </c>
    </row>
    <row r="42" spans="1:4" x14ac:dyDescent="0.25">
      <c r="A42" s="24" t="s">
        <v>84</v>
      </c>
      <c r="B42" s="2" t="s">
        <v>85</v>
      </c>
      <c r="C42" s="3">
        <v>75</v>
      </c>
      <c r="D42" s="2" t="s">
        <v>6</v>
      </c>
    </row>
    <row r="43" spans="1:4" x14ac:dyDescent="0.25">
      <c r="A43" s="24" t="s">
        <v>86</v>
      </c>
      <c r="B43" s="2" t="s">
        <v>87</v>
      </c>
      <c r="C43" s="3">
        <v>359.06</v>
      </c>
      <c r="D43" s="2" t="s">
        <v>6</v>
      </c>
    </row>
    <row r="44" spans="1:4" x14ac:dyDescent="0.25">
      <c r="A44" s="24" t="s">
        <v>88</v>
      </c>
      <c r="B44" s="2" t="s">
        <v>89</v>
      </c>
      <c r="C44" s="3">
        <v>65.91</v>
      </c>
      <c r="D44" s="2" t="s">
        <v>6</v>
      </c>
    </row>
    <row r="45" spans="1:4" x14ac:dyDescent="0.25">
      <c r="A45" s="24" t="s">
        <v>90</v>
      </c>
      <c r="B45" s="2" t="s">
        <v>91</v>
      </c>
      <c r="C45" s="3">
        <v>35</v>
      </c>
      <c r="D45" s="2" t="s">
        <v>6</v>
      </c>
    </row>
    <row r="46" spans="1:4" x14ac:dyDescent="0.25">
      <c r="A46" s="24" t="s">
        <v>92</v>
      </c>
      <c r="B46" s="2" t="s">
        <v>93</v>
      </c>
      <c r="C46" s="3">
        <v>43.05</v>
      </c>
      <c r="D46" s="2" t="s">
        <v>6</v>
      </c>
    </row>
    <row r="47" spans="1:4" x14ac:dyDescent="0.25">
      <c r="A47" s="24" t="s">
        <v>94</v>
      </c>
      <c r="B47" s="2" t="s">
        <v>95</v>
      </c>
      <c r="C47" s="3">
        <v>36.99</v>
      </c>
      <c r="D47" s="2" t="s">
        <v>6</v>
      </c>
    </row>
    <row r="48" spans="1:4" x14ac:dyDescent="0.25">
      <c r="A48" s="24" t="s">
        <v>96</v>
      </c>
      <c r="B48" s="2" t="s">
        <v>97</v>
      </c>
      <c r="C48" s="3">
        <v>4.18</v>
      </c>
      <c r="D48" s="2" t="s">
        <v>6</v>
      </c>
    </row>
    <row r="49" spans="1:4" x14ac:dyDescent="0.25">
      <c r="A49" s="24" t="s">
        <v>98</v>
      </c>
      <c r="B49" s="2" t="s">
        <v>99</v>
      </c>
      <c r="C49" s="3">
        <v>7.07</v>
      </c>
      <c r="D49" s="2" t="s">
        <v>6</v>
      </c>
    </row>
    <row r="50" spans="1:4" x14ac:dyDescent="0.25">
      <c r="A50" s="24" t="s">
        <v>100</v>
      </c>
      <c r="B50" s="2" t="s">
        <v>16</v>
      </c>
      <c r="C50" s="3">
        <v>76</v>
      </c>
      <c r="D50" s="2" t="s">
        <v>6</v>
      </c>
    </row>
    <row r="51" spans="1:4" x14ac:dyDescent="0.25">
      <c r="A51" s="24" t="s">
        <v>101</v>
      </c>
      <c r="B51" s="2" t="s">
        <v>102</v>
      </c>
      <c r="C51" s="3">
        <v>12.82</v>
      </c>
      <c r="D51" s="2" t="s">
        <v>6</v>
      </c>
    </row>
    <row r="52" spans="1:4" x14ac:dyDescent="0.25">
      <c r="A52" s="24" t="s">
        <v>103</v>
      </c>
      <c r="B52" s="2" t="s">
        <v>104</v>
      </c>
      <c r="C52" s="3">
        <v>13.72</v>
      </c>
      <c r="D52" s="2" t="s">
        <v>6</v>
      </c>
    </row>
    <row r="53" spans="1:4" x14ac:dyDescent="0.25">
      <c r="C53" s="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7"/>
  <sheetViews>
    <sheetView zoomScaleNormal="100" workbookViewId="0">
      <selection activeCell="C7" sqref="C7"/>
    </sheetView>
  </sheetViews>
  <sheetFormatPr baseColWidth="10" defaultRowHeight="15" x14ac:dyDescent="0.25"/>
  <cols>
    <col min="1" max="2" width="11.42578125" customWidth="1"/>
  </cols>
  <sheetData>
    <row r="1" spans="2:4" ht="15.75" thickBot="1" x14ac:dyDescent="0.3"/>
    <row r="2" spans="2:4" ht="15.75" thickBot="1" x14ac:dyDescent="0.3">
      <c r="B2" s="43" t="s">
        <v>177</v>
      </c>
      <c r="C2" s="44" t="s">
        <v>178</v>
      </c>
      <c r="D2" s="45" t="s">
        <v>179</v>
      </c>
    </row>
    <row r="3" spans="2:4" x14ac:dyDescent="0.25">
      <c r="B3" s="42">
        <v>24</v>
      </c>
      <c r="C3" s="42">
        <v>3</v>
      </c>
      <c r="D3" s="42">
        <v>25</v>
      </c>
    </row>
    <row r="4" spans="2:4" x14ac:dyDescent="0.25">
      <c r="B4" s="41">
        <v>6</v>
      </c>
      <c r="C4" s="41">
        <v>14</v>
      </c>
      <c r="D4" s="41">
        <v>14</v>
      </c>
    </row>
    <row r="5" spans="2:4" x14ac:dyDescent="0.25">
      <c r="B5" s="41">
        <v>21</v>
      </c>
      <c r="C5" s="41">
        <v>47</v>
      </c>
      <c r="D5" s="41">
        <v>6</v>
      </c>
    </row>
    <row r="6" spans="2:4" ht="27.75" customHeight="1" thickBot="1" x14ac:dyDescent="0.3">
      <c r="B6" s="63" t="s">
        <v>214</v>
      </c>
      <c r="C6" t="s">
        <v>213</v>
      </c>
    </row>
    <row r="7" spans="2:4" ht="15.75" thickBot="1" x14ac:dyDescent="0.3">
      <c r="B7" s="39"/>
      <c r="C7" s="39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B1:F7"/>
  <sheetViews>
    <sheetView zoomScaleNormal="100" workbookViewId="0">
      <selection activeCell="C7" sqref="C7"/>
    </sheetView>
  </sheetViews>
  <sheetFormatPr baseColWidth="10" defaultRowHeight="15" x14ac:dyDescent="0.25"/>
  <sheetData>
    <row r="1" spans="2:6" ht="15.75" thickBot="1" x14ac:dyDescent="0.3"/>
    <row r="2" spans="2:6" ht="15.75" thickBot="1" x14ac:dyDescent="0.3">
      <c r="B2" s="43" t="s">
        <v>177</v>
      </c>
      <c r="C2" s="44" t="s">
        <v>178</v>
      </c>
      <c r="D2" s="45" t="s">
        <v>179</v>
      </c>
    </row>
    <row r="3" spans="2:6" x14ac:dyDescent="0.25">
      <c r="B3" s="42">
        <v>24</v>
      </c>
      <c r="C3" s="42">
        <v>3</v>
      </c>
      <c r="D3" s="42">
        <v>25</v>
      </c>
    </row>
    <row r="4" spans="2:6" x14ac:dyDescent="0.25">
      <c r="B4" s="41">
        <v>6</v>
      </c>
      <c r="C4" s="41">
        <v>14</v>
      </c>
      <c r="D4" s="41">
        <v>14</v>
      </c>
    </row>
    <row r="5" spans="2:6" x14ac:dyDescent="0.25">
      <c r="B5" s="41">
        <v>21</v>
      </c>
      <c r="C5" s="41">
        <v>47</v>
      </c>
      <c r="D5" s="41">
        <v>6</v>
      </c>
    </row>
    <row r="6" spans="2:6" ht="27.75" customHeight="1" thickBot="1" x14ac:dyDescent="0.3">
      <c r="B6" s="63" t="s">
        <v>214</v>
      </c>
      <c r="C6" t="s">
        <v>213</v>
      </c>
    </row>
    <row r="7" spans="2:6" ht="15.75" thickBot="1" x14ac:dyDescent="0.3">
      <c r="B7" s="39" t="s">
        <v>178</v>
      </c>
      <c r="C7" s="39">
        <f>HLOOKUP(B7,B2:D5,3,FALSE)</f>
        <v>14</v>
      </c>
      <c r="D7" s="22" t="s">
        <v>180</v>
      </c>
      <c r="E7" s="46"/>
      <c r="F7" s="46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workbookViewId="0">
      <selection activeCell="D2" sqref="D2"/>
    </sheetView>
  </sheetViews>
  <sheetFormatPr baseColWidth="10" defaultRowHeight="15" x14ac:dyDescent="0.25"/>
  <cols>
    <col min="1" max="1" width="12.7109375" customWidth="1"/>
    <col min="2" max="2" width="7.28515625" customWidth="1"/>
    <col min="3" max="3" width="8.85546875" customWidth="1"/>
    <col min="4" max="4" width="10.28515625" customWidth="1"/>
    <col min="5" max="5" width="58" customWidth="1"/>
  </cols>
  <sheetData>
    <row r="1" spans="1:5" x14ac:dyDescent="0.25">
      <c r="A1" s="53" t="s">
        <v>192</v>
      </c>
      <c r="B1" s="54" t="s">
        <v>176</v>
      </c>
      <c r="C1" s="56"/>
      <c r="D1" s="53" t="s">
        <v>202</v>
      </c>
      <c r="E1" s="53" t="s">
        <v>198</v>
      </c>
    </row>
    <row r="2" spans="1:5" ht="30" customHeight="1" x14ac:dyDescent="0.25">
      <c r="A2" s="55" t="s">
        <v>193</v>
      </c>
      <c r="B2" s="55">
        <v>26</v>
      </c>
      <c r="C2" s="52"/>
      <c r="D2" s="55"/>
      <c r="E2" s="58" t="s">
        <v>208</v>
      </c>
    </row>
    <row r="3" spans="1:5" ht="30" customHeight="1" x14ac:dyDescent="0.25">
      <c r="A3" s="41" t="s">
        <v>194</v>
      </c>
      <c r="B3" s="41">
        <v>35</v>
      </c>
      <c r="D3" s="55"/>
      <c r="E3" s="58" t="s">
        <v>207</v>
      </c>
    </row>
    <row r="4" spans="1:5" ht="30" customHeight="1" x14ac:dyDescent="0.25">
      <c r="A4" s="55" t="s">
        <v>195</v>
      </c>
      <c r="B4" s="55">
        <v>40</v>
      </c>
      <c r="C4" s="52"/>
      <c r="D4" s="55"/>
      <c r="E4" s="58" t="s">
        <v>206</v>
      </c>
    </row>
    <row r="5" spans="1:5" ht="30" customHeight="1" x14ac:dyDescent="0.25">
      <c r="A5" s="41" t="s">
        <v>196</v>
      </c>
      <c r="B5" s="41">
        <v>42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F5"/>
  <sheetViews>
    <sheetView workbookViewId="0">
      <selection activeCell="D2" sqref="D2"/>
    </sheetView>
  </sheetViews>
  <sheetFormatPr baseColWidth="10" defaultRowHeight="15" x14ac:dyDescent="0.25"/>
  <cols>
    <col min="1" max="1" width="12.7109375" customWidth="1"/>
    <col min="2" max="2" width="7.28515625" customWidth="1"/>
    <col min="3" max="3" width="8.85546875" customWidth="1"/>
    <col min="4" max="4" width="10.28515625" customWidth="1"/>
    <col min="5" max="5" width="22.28515625" bestFit="1" customWidth="1"/>
    <col min="6" max="6" width="58" customWidth="1"/>
  </cols>
  <sheetData>
    <row r="1" spans="1:6" x14ac:dyDescent="0.25">
      <c r="A1" s="53" t="s">
        <v>192</v>
      </c>
      <c r="B1" s="54" t="s">
        <v>176</v>
      </c>
      <c r="C1" s="56"/>
      <c r="D1" s="53" t="s">
        <v>202</v>
      </c>
      <c r="E1" s="53" t="s">
        <v>197</v>
      </c>
      <c r="F1" s="53" t="s">
        <v>198</v>
      </c>
    </row>
    <row r="2" spans="1:6" ht="30" customHeight="1" x14ac:dyDescent="0.25">
      <c r="A2" s="55" t="s">
        <v>193</v>
      </c>
      <c r="B2" s="55">
        <v>26</v>
      </c>
      <c r="C2" s="52"/>
      <c r="D2" s="55">
        <f>MATCH(37,B2:B5,1)</f>
        <v>2</v>
      </c>
      <c r="E2" s="57" t="s">
        <v>199</v>
      </c>
      <c r="F2" s="58" t="s">
        <v>208</v>
      </c>
    </row>
    <row r="3" spans="1:6" ht="30" customHeight="1" x14ac:dyDescent="0.25">
      <c r="A3" s="41" t="s">
        <v>194</v>
      </c>
      <c r="B3" s="41">
        <v>35</v>
      </c>
      <c r="D3" s="55">
        <f>MATCH(40,B2:B5,0)</f>
        <v>3</v>
      </c>
      <c r="E3" s="57" t="s">
        <v>200</v>
      </c>
      <c r="F3" s="58" t="s">
        <v>207</v>
      </c>
    </row>
    <row r="4" spans="1:6" ht="30" customHeight="1" x14ac:dyDescent="0.25">
      <c r="A4" s="55" t="s">
        <v>195</v>
      </c>
      <c r="B4" s="55">
        <v>40</v>
      </c>
      <c r="C4" s="52"/>
      <c r="D4" s="55" t="e">
        <f>MATCH(41,B2:B5,-1)</f>
        <v>#N/A</v>
      </c>
      <c r="E4" s="57" t="s">
        <v>201</v>
      </c>
      <c r="F4" s="58" t="s">
        <v>206</v>
      </c>
    </row>
    <row r="5" spans="1:6" ht="30" customHeight="1" x14ac:dyDescent="0.25">
      <c r="A5" s="41" t="s">
        <v>196</v>
      </c>
      <c r="B5" s="41">
        <v>42</v>
      </c>
      <c r="E5" s="5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"/>
  <sheetViews>
    <sheetView zoomScaleNormal="100" workbookViewId="0">
      <selection activeCell="H3" sqref="H3"/>
    </sheetView>
  </sheetViews>
  <sheetFormatPr baseColWidth="10" defaultRowHeight="15" x14ac:dyDescent="0.25"/>
  <cols>
    <col min="1" max="1" width="9.7109375" customWidth="1"/>
    <col min="2" max="4" width="11.5703125" bestFit="1" customWidth="1"/>
    <col min="5" max="5" width="11.85546875" bestFit="1" customWidth="1"/>
    <col min="6" max="6" width="3" customWidth="1"/>
    <col min="8" max="8" width="11.85546875" customWidth="1"/>
  </cols>
  <sheetData>
    <row r="1" spans="1:8" x14ac:dyDescent="0.25">
      <c r="A1" s="48" t="s">
        <v>0</v>
      </c>
      <c r="B1" s="48" t="s">
        <v>175</v>
      </c>
      <c r="C1" s="48" t="s">
        <v>187</v>
      </c>
      <c r="D1" s="48" t="s">
        <v>188</v>
      </c>
      <c r="E1" s="48" t="s">
        <v>189</v>
      </c>
      <c r="G1" s="49" t="s">
        <v>190</v>
      </c>
      <c r="H1" s="60" t="s">
        <v>183</v>
      </c>
    </row>
    <row r="2" spans="1:8" x14ac:dyDescent="0.25">
      <c r="A2" t="s">
        <v>181</v>
      </c>
      <c r="B2" s="47">
        <v>150</v>
      </c>
      <c r="C2" s="47">
        <f>B2+B2*5%</f>
        <v>157.5</v>
      </c>
      <c r="D2" s="47">
        <f>B2+B2*3%</f>
        <v>154.5</v>
      </c>
      <c r="E2" s="47">
        <f>B2+B2*10%</f>
        <v>165</v>
      </c>
      <c r="G2" s="49" t="s">
        <v>215</v>
      </c>
      <c r="H2" s="50"/>
    </row>
    <row r="3" spans="1:8" x14ac:dyDescent="0.25">
      <c r="A3" t="s">
        <v>182</v>
      </c>
      <c r="B3" s="47">
        <v>224</v>
      </c>
      <c r="C3" s="47">
        <f t="shared" ref="C3:C7" si="0">B3+B3*5%</f>
        <v>235.2</v>
      </c>
      <c r="D3" s="47">
        <f t="shared" ref="D3:D7" si="1">B3+B3*3%</f>
        <v>230.72</v>
      </c>
      <c r="E3" s="47">
        <f t="shared" ref="E3:E7" si="2">B3+B3*10%</f>
        <v>246.4</v>
      </c>
      <c r="G3" s="49" t="s">
        <v>191</v>
      </c>
      <c r="H3" s="50"/>
    </row>
    <row r="4" spans="1:8" x14ac:dyDescent="0.25">
      <c r="A4" t="s">
        <v>183</v>
      </c>
      <c r="B4" s="47">
        <v>345</v>
      </c>
      <c r="C4" s="47">
        <f t="shared" si="0"/>
        <v>362.25</v>
      </c>
      <c r="D4" s="47">
        <f t="shared" si="1"/>
        <v>355.35</v>
      </c>
      <c r="E4" s="47">
        <f t="shared" si="2"/>
        <v>379.5</v>
      </c>
    </row>
    <row r="5" spans="1:8" x14ac:dyDescent="0.25">
      <c r="A5" t="s">
        <v>184</v>
      </c>
      <c r="B5" s="47">
        <v>367</v>
      </c>
      <c r="C5" s="47">
        <f t="shared" si="0"/>
        <v>385.35</v>
      </c>
      <c r="D5" s="47">
        <f t="shared" si="1"/>
        <v>378.01</v>
      </c>
      <c r="E5" s="47">
        <f t="shared" si="2"/>
        <v>403.7</v>
      </c>
    </row>
    <row r="6" spans="1:8" x14ac:dyDescent="0.25">
      <c r="A6" t="s">
        <v>185</v>
      </c>
      <c r="B6" s="47">
        <v>691</v>
      </c>
      <c r="C6" s="47">
        <f t="shared" si="0"/>
        <v>725.55</v>
      </c>
      <c r="D6" s="47">
        <f t="shared" si="1"/>
        <v>711.73</v>
      </c>
      <c r="E6" s="47">
        <f t="shared" si="2"/>
        <v>760.1</v>
      </c>
    </row>
    <row r="7" spans="1:8" x14ac:dyDescent="0.25">
      <c r="A7" t="s">
        <v>186</v>
      </c>
      <c r="B7" s="47">
        <v>749</v>
      </c>
      <c r="C7" s="47">
        <f t="shared" si="0"/>
        <v>786.45</v>
      </c>
      <c r="D7" s="47">
        <f t="shared" si="1"/>
        <v>771.47</v>
      </c>
      <c r="E7" s="47">
        <f t="shared" si="2"/>
        <v>823.9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403F8-EBCF-4EE4-B84D-73432958FA6F}">
  <sheetPr>
    <tabColor theme="3"/>
  </sheetPr>
  <dimension ref="A1:I7"/>
  <sheetViews>
    <sheetView workbookViewId="0">
      <selection activeCell="H3" sqref="H3"/>
    </sheetView>
  </sheetViews>
  <sheetFormatPr baseColWidth="10" defaultRowHeight="15" x14ac:dyDescent="0.25"/>
  <cols>
    <col min="1" max="1" width="9.7109375" customWidth="1"/>
    <col min="2" max="4" width="11.5703125" bestFit="1" customWidth="1"/>
    <col min="5" max="5" width="11.85546875" bestFit="1" customWidth="1"/>
    <col min="6" max="6" width="3" customWidth="1"/>
    <col min="8" max="8" width="11.85546875" customWidth="1"/>
    <col min="9" max="9" width="50" bestFit="1" customWidth="1"/>
  </cols>
  <sheetData>
    <row r="1" spans="1:9" x14ac:dyDescent="0.25">
      <c r="A1" s="48" t="s">
        <v>0</v>
      </c>
      <c r="B1" s="48" t="s">
        <v>175</v>
      </c>
      <c r="C1" s="48" t="s">
        <v>187</v>
      </c>
      <c r="D1" s="48" t="s">
        <v>188</v>
      </c>
      <c r="E1" s="48" t="s">
        <v>189</v>
      </c>
      <c r="G1" s="49" t="s">
        <v>190</v>
      </c>
      <c r="H1" s="60" t="s">
        <v>183</v>
      </c>
    </row>
    <row r="2" spans="1:9" x14ac:dyDescent="0.25">
      <c r="A2" t="s">
        <v>181</v>
      </c>
      <c r="B2" s="47">
        <v>150</v>
      </c>
      <c r="C2" s="47">
        <f>B2+B2*5%</f>
        <v>157.5</v>
      </c>
      <c r="D2" s="47">
        <f>B2+B2*3%</f>
        <v>154.5</v>
      </c>
      <c r="E2" s="47">
        <f>B2+B2*10%</f>
        <v>165</v>
      </c>
      <c r="G2" s="49" t="s">
        <v>215</v>
      </c>
      <c r="H2" s="50" t="s">
        <v>189</v>
      </c>
    </row>
    <row r="3" spans="1:9" x14ac:dyDescent="0.25">
      <c r="A3" t="s">
        <v>182</v>
      </c>
      <c r="B3" s="47">
        <v>224</v>
      </c>
      <c r="C3" s="47">
        <f t="shared" ref="C3:C7" si="0">B3+B3*5%</f>
        <v>235.2</v>
      </c>
      <c r="D3" s="47">
        <f t="shared" ref="D3:D7" si="1">B3+B3*3%</f>
        <v>230.72</v>
      </c>
      <c r="E3" s="47">
        <f t="shared" ref="E3:E7" si="2">B3+B3*10%</f>
        <v>246.4</v>
      </c>
      <c r="G3" s="49" t="s">
        <v>191</v>
      </c>
      <c r="H3" s="50">
        <f>HLOOKUP(H2,C1:E7,MATCH(H1,A1:A7,0),FALSE)</f>
        <v>379.5</v>
      </c>
      <c r="I3" s="22" t="s">
        <v>209</v>
      </c>
    </row>
    <row r="4" spans="1:9" x14ac:dyDescent="0.25">
      <c r="A4" t="s">
        <v>183</v>
      </c>
      <c r="B4" s="47">
        <v>345</v>
      </c>
      <c r="C4" s="47">
        <f t="shared" si="0"/>
        <v>362.25</v>
      </c>
      <c r="D4" s="47">
        <f t="shared" si="1"/>
        <v>355.35</v>
      </c>
      <c r="E4" s="47">
        <f t="shared" si="2"/>
        <v>379.5</v>
      </c>
    </row>
    <row r="5" spans="1:9" x14ac:dyDescent="0.25">
      <c r="A5" t="s">
        <v>184</v>
      </c>
      <c r="B5" s="47">
        <v>367</v>
      </c>
      <c r="C5" s="47">
        <f t="shared" si="0"/>
        <v>385.35</v>
      </c>
      <c r="D5" s="47">
        <f t="shared" si="1"/>
        <v>378.01</v>
      </c>
      <c r="E5" s="47">
        <f t="shared" si="2"/>
        <v>403.7</v>
      </c>
    </row>
    <row r="6" spans="1:9" x14ac:dyDescent="0.25">
      <c r="A6" t="s">
        <v>185</v>
      </c>
      <c r="B6" s="47">
        <v>691</v>
      </c>
      <c r="C6" s="47">
        <f t="shared" si="0"/>
        <v>725.55</v>
      </c>
      <c r="D6" s="47">
        <f t="shared" si="1"/>
        <v>711.73</v>
      </c>
      <c r="E6" s="47">
        <f t="shared" si="2"/>
        <v>760.1</v>
      </c>
    </row>
    <row r="7" spans="1:9" x14ac:dyDescent="0.25">
      <c r="A7" t="s">
        <v>186</v>
      </c>
      <c r="B7" s="47">
        <v>749</v>
      </c>
      <c r="C7" s="47">
        <f t="shared" si="0"/>
        <v>786.45</v>
      </c>
      <c r="D7" s="47">
        <f t="shared" si="1"/>
        <v>771.47</v>
      </c>
      <c r="E7" s="47">
        <f t="shared" si="2"/>
        <v>823.9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C4E76-DB8F-40B6-8258-4D5E92ABD954}">
  <dimension ref="A1:P53"/>
  <sheetViews>
    <sheetView zoomScaleNormal="100" workbookViewId="0">
      <selection activeCell="G3" sqref="G3"/>
    </sheetView>
  </sheetViews>
  <sheetFormatPr baseColWidth="10" defaultColWidth="11.42578125" defaultRowHeight="15" x14ac:dyDescent="0.25"/>
  <cols>
    <col min="1" max="1" width="10.7109375" style="24" customWidth="1"/>
    <col min="2" max="2" width="27" style="2" customWidth="1"/>
    <col min="3" max="3" width="13.7109375" style="2" customWidth="1"/>
    <col min="4" max="4" width="15.28515625" style="2" customWidth="1"/>
    <col min="5" max="5" width="3.7109375" style="2" customWidth="1"/>
    <col min="6" max="6" width="14.140625" style="2" customWidth="1"/>
    <col min="7" max="7" width="23" style="4" customWidth="1"/>
    <col min="8" max="8" width="1.5703125" style="2" customWidth="1"/>
    <col min="9" max="9" width="23" style="2" customWidth="1"/>
    <col min="10" max="10" width="60.5703125" style="2" bestFit="1" customWidth="1"/>
    <col min="11" max="12" width="11.42578125" style="2"/>
    <col min="13" max="13" width="24" style="2" bestFit="1" customWidth="1"/>
    <col min="14" max="16384" width="11.42578125" style="2"/>
  </cols>
  <sheetData>
    <row r="1" spans="1:16" x14ac:dyDescent="0.25">
      <c r="G1" s="59" t="s">
        <v>204</v>
      </c>
      <c r="I1" s="38" t="s">
        <v>205</v>
      </c>
    </row>
    <row r="2" spans="1:16" x14ac:dyDescent="0.25">
      <c r="A2" s="25" t="s">
        <v>0</v>
      </c>
      <c r="B2" s="1" t="s">
        <v>1</v>
      </c>
      <c r="C2" s="1" t="s">
        <v>2</v>
      </c>
      <c r="D2" s="1" t="s">
        <v>3</v>
      </c>
      <c r="E2" s="1"/>
      <c r="F2" s="1" t="s">
        <v>0</v>
      </c>
      <c r="G2" s="26" t="s">
        <v>76</v>
      </c>
      <c r="I2"/>
      <c r="K2"/>
      <c r="L2"/>
      <c r="M2"/>
      <c r="N2"/>
      <c r="O2"/>
      <c r="P2"/>
    </row>
    <row r="3" spans="1:16" x14ac:dyDescent="0.25">
      <c r="A3" s="24" t="s">
        <v>4</v>
      </c>
      <c r="B3" s="2" t="s">
        <v>5</v>
      </c>
      <c r="C3" s="3">
        <v>68.39</v>
      </c>
      <c r="D3" s="2" t="s">
        <v>6</v>
      </c>
      <c r="F3" s="1" t="s">
        <v>1</v>
      </c>
      <c r="G3" s="27" t="str">
        <f>VLOOKUP($G$2,$A$3:$D$52,2,FALSE)</f>
        <v>Kühler</v>
      </c>
      <c r="I3" s="27" t="str">
        <f>VLOOKUP($G$2,$A$3:$D$52,MATCH(F3,$A$2:$D$2,0),FALSE)</f>
        <v>Kühler</v>
      </c>
      <c r="J3" s="22" t="s">
        <v>210</v>
      </c>
      <c r="K3"/>
      <c r="L3"/>
      <c r="M3"/>
      <c r="N3"/>
      <c r="O3"/>
      <c r="P3"/>
    </row>
    <row r="4" spans="1:16" x14ac:dyDescent="0.25">
      <c r="A4" s="24" t="s">
        <v>7</v>
      </c>
      <c r="B4" s="2" t="s">
        <v>8</v>
      </c>
      <c r="C4" s="3">
        <v>380.73</v>
      </c>
      <c r="D4" s="2" t="s">
        <v>6</v>
      </c>
      <c r="F4" s="1" t="s">
        <v>2</v>
      </c>
      <c r="G4" s="33">
        <f>VLOOKUP($G$2,$A$3:$D$52,3,FALSE)</f>
        <v>276.32</v>
      </c>
      <c r="I4" s="33">
        <f>VLOOKUP($G$2,$A$3:$D$52,MATCH(F4,$A$2:$D$2,0),FALSE)</f>
        <v>276.32</v>
      </c>
      <c r="J4" s="22" t="s">
        <v>211</v>
      </c>
      <c r="K4"/>
      <c r="L4"/>
      <c r="M4"/>
      <c r="N4"/>
      <c r="O4"/>
      <c r="P4"/>
    </row>
    <row r="5" spans="1:16" x14ac:dyDescent="0.25">
      <c r="A5" s="24" t="s">
        <v>9</v>
      </c>
      <c r="B5" s="2" t="s">
        <v>10</v>
      </c>
      <c r="C5" s="3">
        <v>15.49</v>
      </c>
      <c r="D5" s="2" t="s">
        <v>6</v>
      </c>
      <c r="F5" s="1" t="s">
        <v>3</v>
      </c>
      <c r="G5" s="27" t="str">
        <f>VLOOKUP($G$2,$A$3:$D$52,4,FALSE)</f>
        <v>nicht auf Lager</v>
      </c>
      <c r="I5" s="27" t="str">
        <f>VLOOKUP($G$2,$A$3:$D$52,MATCH(F5,$A$2:$D$2,0),FALSE)</f>
        <v>nicht auf Lager</v>
      </c>
      <c r="J5" s="22" t="s">
        <v>212</v>
      </c>
      <c r="K5"/>
      <c r="L5"/>
      <c r="M5"/>
      <c r="N5"/>
      <c r="O5"/>
      <c r="P5"/>
    </row>
    <row r="6" spans="1:16" x14ac:dyDescent="0.25">
      <c r="A6" s="24" t="s">
        <v>11</v>
      </c>
      <c r="B6" s="2" t="s">
        <v>12</v>
      </c>
      <c r="C6" s="3">
        <v>35.159999999999997</v>
      </c>
      <c r="D6" s="2" t="s">
        <v>6</v>
      </c>
      <c r="K6"/>
      <c r="L6"/>
      <c r="M6"/>
      <c r="N6"/>
      <c r="O6"/>
      <c r="P6"/>
    </row>
    <row r="7" spans="1:16" x14ac:dyDescent="0.25">
      <c r="A7" s="24" t="s">
        <v>13</v>
      </c>
      <c r="B7" s="2" t="s">
        <v>14</v>
      </c>
      <c r="C7" s="3">
        <v>160.22999999999999</v>
      </c>
      <c r="D7" s="2" t="s">
        <v>6</v>
      </c>
      <c r="K7"/>
      <c r="L7"/>
      <c r="M7"/>
      <c r="N7"/>
      <c r="O7"/>
      <c r="P7"/>
    </row>
    <row r="8" spans="1:16" x14ac:dyDescent="0.25">
      <c r="A8" s="24" t="s">
        <v>15</v>
      </c>
      <c r="B8" s="2" t="s">
        <v>16</v>
      </c>
      <c r="C8" s="3">
        <v>101.89</v>
      </c>
      <c r="D8" s="2" t="s">
        <v>17</v>
      </c>
      <c r="K8"/>
      <c r="L8"/>
      <c r="M8"/>
      <c r="N8"/>
      <c r="O8"/>
      <c r="P8"/>
    </row>
    <row r="9" spans="1:16" x14ac:dyDescent="0.25">
      <c r="A9" s="24" t="s">
        <v>18</v>
      </c>
      <c r="B9" s="2" t="s">
        <v>19</v>
      </c>
      <c r="C9" s="3">
        <v>65.989999999999995</v>
      </c>
      <c r="D9" s="2" t="s">
        <v>6</v>
      </c>
      <c r="K9"/>
      <c r="L9"/>
      <c r="M9"/>
      <c r="N9"/>
      <c r="O9"/>
      <c r="P9"/>
    </row>
    <row r="10" spans="1:16" x14ac:dyDescent="0.25">
      <c r="A10" s="24" t="s">
        <v>20</v>
      </c>
      <c r="B10" s="2" t="s">
        <v>21</v>
      </c>
      <c r="C10" s="3">
        <v>85.73</v>
      </c>
      <c r="D10" s="2" t="s">
        <v>17</v>
      </c>
      <c r="K10"/>
      <c r="L10"/>
      <c r="M10"/>
      <c r="N10"/>
      <c r="O10"/>
      <c r="P10"/>
    </row>
    <row r="11" spans="1:16" x14ac:dyDescent="0.25">
      <c r="A11" s="24" t="s">
        <v>22</v>
      </c>
      <c r="B11" s="2" t="s">
        <v>23</v>
      </c>
      <c r="C11" s="3">
        <v>35.19</v>
      </c>
      <c r="D11" s="2" t="s">
        <v>6</v>
      </c>
      <c r="K11"/>
      <c r="L11"/>
      <c r="M11"/>
      <c r="N11"/>
      <c r="O11"/>
      <c r="P11"/>
    </row>
    <row r="12" spans="1:16" x14ac:dyDescent="0.25">
      <c r="A12" s="24" t="s">
        <v>24</v>
      </c>
      <c r="B12" s="2" t="s">
        <v>25</v>
      </c>
      <c r="C12" s="3">
        <v>15.49</v>
      </c>
      <c r="D12" s="2" t="s">
        <v>6</v>
      </c>
      <c r="K12"/>
      <c r="L12"/>
      <c r="M12"/>
      <c r="N12"/>
      <c r="O12"/>
      <c r="P12"/>
    </row>
    <row r="13" spans="1:16" x14ac:dyDescent="0.25">
      <c r="A13" s="24" t="s">
        <v>26</v>
      </c>
      <c r="B13" s="2" t="s">
        <v>27</v>
      </c>
      <c r="C13" s="3">
        <v>45.29</v>
      </c>
      <c r="D13" s="2" t="s">
        <v>6</v>
      </c>
      <c r="K13"/>
      <c r="L13"/>
      <c r="M13"/>
      <c r="N13"/>
      <c r="O13"/>
      <c r="P13"/>
    </row>
    <row r="14" spans="1:16" x14ac:dyDescent="0.25">
      <c r="A14" s="24" t="s">
        <v>28</v>
      </c>
      <c r="B14" s="2" t="s">
        <v>29</v>
      </c>
      <c r="C14" s="3">
        <v>185.36</v>
      </c>
      <c r="D14" s="2" t="s">
        <v>6</v>
      </c>
      <c r="K14"/>
      <c r="L14"/>
      <c r="M14"/>
      <c r="N14"/>
      <c r="O14"/>
      <c r="P14"/>
    </row>
    <row r="15" spans="1:16" x14ac:dyDescent="0.25">
      <c r="A15" s="24" t="s">
        <v>30</v>
      </c>
      <c r="B15" s="2" t="s">
        <v>31</v>
      </c>
      <c r="C15" s="3">
        <v>26.27</v>
      </c>
      <c r="D15" s="2" t="s">
        <v>6</v>
      </c>
      <c r="K15"/>
      <c r="L15"/>
      <c r="M15"/>
      <c r="N15"/>
      <c r="O15"/>
      <c r="P15"/>
    </row>
    <row r="16" spans="1:16" x14ac:dyDescent="0.25">
      <c r="A16" s="24" t="s">
        <v>32</v>
      </c>
      <c r="B16" s="2" t="s">
        <v>33</v>
      </c>
      <c r="C16" s="3">
        <v>46.99</v>
      </c>
      <c r="D16" s="2" t="s">
        <v>6</v>
      </c>
      <c r="K16"/>
      <c r="L16"/>
      <c r="M16"/>
      <c r="N16"/>
      <c r="O16"/>
      <c r="P16"/>
    </row>
    <row r="17" spans="1:16" x14ac:dyDescent="0.25">
      <c r="A17" s="24" t="s">
        <v>34</v>
      </c>
      <c r="B17" s="2" t="s">
        <v>35</v>
      </c>
      <c r="C17" s="3">
        <v>4.3899999999999997</v>
      </c>
      <c r="D17" s="2" t="s">
        <v>6</v>
      </c>
      <c r="K17"/>
      <c r="L17"/>
      <c r="M17"/>
      <c r="N17"/>
      <c r="O17"/>
      <c r="P17"/>
    </row>
    <row r="18" spans="1:16" x14ac:dyDescent="0.25">
      <c r="A18" s="24" t="s">
        <v>36</v>
      </c>
      <c r="B18" s="2" t="s">
        <v>37</v>
      </c>
      <c r="C18" s="3">
        <v>12.89</v>
      </c>
      <c r="D18" s="2" t="s">
        <v>6</v>
      </c>
      <c r="K18"/>
      <c r="L18"/>
      <c r="M18"/>
      <c r="N18"/>
      <c r="O18"/>
      <c r="P18"/>
    </row>
    <row r="19" spans="1:16" x14ac:dyDescent="0.25">
      <c r="A19" s="24" t="s">
        <v>38</v>
      </c>
      <c r="B19" s="2" t="s">
        <v>39</v>
      </c>
      <c r="C19" s="3">
        <v>18.73</v>
      </c>
      <c r="D19" s="2" t="s">
        <v>6</v>
      </c>
      <c r="K19"/>
      <c r="L19"/>
      <c r="M19"/>
      <c r="N19"/>
      <c r="O19"/>
      <c r="P19"/>
    </row>
    <row r="20" spans="1:16" x14ac:dyDescent="0.25">
      <c r="A20" s="24" t="s">
        <v>40</v>
      </c>
      <c r="B20" s="2" t="s">
        <v>41</v>
      </c>
      <c r="C20" s="3">
        <v>24.18</v>
      </c>
      <c r="D20" s="2" t="s">
        <v>6</v>
      </c>
      <c r="K20"/>
      <c r="L20"/>
      <c r="M20"/>
      <c r="N20"/>
      <c r="O20"/>
      <c r="P20"/>
    </row>
    <row r="21" spans="1:16" x14ac:dyDescent="0.25">
      <c r="A21" s="24" t="s">
        <v>42</v>
      </c>
      <c r="B21" s="2" t="s">
        <v>43</v>
      </c>
      <c r="C21" s="3">
        <v>285.33</v>
      </c>
      <c r="D21" s="2" t="s">
        <v>17</v>
      </c>
      <c r="K21"/>
      <c r="L21"/>
      <c r="M21"/>
      <c r="N21"/>
      <c r="O21"/>
      <c r="P21"/>
    </row>
    <row r="22" spans="1:16" x14ac:dyDescent="0.25">
      <c r="A22" s="24" t="s">
        <v>44</v>
      </c>
      <c r="B22" s="2" t="s">
        <v>45</v>
      </c>
      <c r="C22" s="3">
        <v>45.99</v>
      </c>
      <c r="D22" s="2" t="s">
        <v>17</v>
      </c>
      <c r="K22"/>
      <c r="L22"/>
      <c r="M22"/>
      <c r="N22"/>
      <c r="O22"/>
      <c r="P22"/>
    </row>
    <row r="23" spans="1:16" x14ac:dyDescent="0.25">
      <c r="A23" s="24" t="s">
        <v>46</v>
      </c>
      <c r="B23" s="2" t="s">
        <v>47</v>
      </c>
      <c r="C23" s="3">
        <v>65.78</v>
      </c>
      <c r="D23" s="2" t="s">
        <v>6</v>
      </c>
      <c r="K23"/>
      <c r="L23"/>
      <c r="M23"/>
      <c r="N23"/>
      <c r="O23"/>
      <c r="P23"/>
    </row>
    <row r="24" spans="1:16" x14ac:dyDescent="0.25">
      <c r="A24" s="24" t="s">
        <v>48</v>
      </c>
      <c r="B24" s="2" t="s">
        <v>49</v>
      </c>
      <c r="C24" s="3">
        <v>145.63</v>
      </c>
      <c r="D24" s="2" t="s">
        <v>6</v>
      </c>
      <c r="K24"/>
      <c r="L24"/>
      <c r="M24"/>
      <c r="N24"/>
      <c r="O24"/>
      <c r="P24"/>
    </row>
    <row r="25" spans="1:16" x14ac:dyDescent="0.25">
      <c r="A25" s="24" t="s">
        <v>50</v>
      </c>
      <c r="B25" s="2" t="s">
        <v>51</v>
      </c>
      <c r="C25" s="3">
        <v>136.43</v>
      </c>
      <c r="D25" s="2" t="s">
        <v>6</v>
      </c>
      <c r="K25"/>
      <c r="L25"/>
      <c r="M25"/>
      <c r="N25"/>
      <c r="O25"/>
      <c r="P25"/>
    </row>
    <row r="26" spans="1:16" x14ac:dyDescent="0.25">
      <c r="A26" s="24" t="s">
        <v>52</v>
      </c>
      <c r="B26" s="2" t="s">
        <v>53</v>
      </c>
      <c r="C26" s="3">
        <v>45.19</v>
      </c>
      <c r="D26" s="2" t="s">
        <v>6</v>
      </c>
    </row>
    <row r="27" spans="1:16" x14ac:dyDescent="0.25">
      <c r="A27" s="24" t="s">
        <v>54</v>
      </c>
      <c r="B27" s="2" t="s">
        <v>55</v>
      </c>
      <c r="C27" s="3">
        <v>6.53</v>
      </c>
      <c r="D27" s="2" t="s">
        <v>6</v>
      </c>
    </row>
    <row r="28" spans="1:16" x14ac:dyDescent="0.25">
      <c r="A28" s="24" t="s">
        <v>56</v>
      </c>
      <c r="B28" s="2" t="s">
        <v>57</v>
      </c>
      <c r="C28" s="3">
        <v>8</v>
      </c>
      <c r="D28" s="2" t="s">
        <v>6</v>
      </c>
    </row>
    <row r="29" spans="1:16" x14ac:dyDescent="0.25">
      <c r="A29" s="24" t="s">
        <v>58</v>
      </c>
      <c r="B29" s="2" t="s">
        <v>59</v>
      </c>
      <c r="C29" s="3">
        <v>35.44</v>
      </c>
      <c r="D29" s="2" t="s">
        <v>6</v>
      </c>
    </row>
    <row r="30" spans="1:16" x14ac:dyDescent="0.25">
      <c r="A30" s="24" t="s">
        <v>60</v>
      </c>
      <c r="B30" s="2" t="s">
        <v>61</v>
      </c>
      <c r="C30" s="3">
        <v>18.89</v>
      </c>
      <c r="D30" s="2" t="s">
        <v>6</v>
      </c>
    </row>
    <row r="31" spans="1:16" x14ac:dyDescent="0.25">
      <c r="A31" s="24" t="s">
        <v>62</v>
      </c>
      <c r="B31" s="2" t="s">
        <v>63</v>
      </c>
      <c r="C31" s="3">
        <v>3.43</v>
      </c>
      <c r="D31" s="2" t="s">
        <v>6</v>
      </c>
    </row>
    <row r="32" spans="1:16" x14ac:dyDescent="0.25">
      <c r="A32" s="24" t="s">
        <v>64</v>
      </c>
      <c r="B32" s="2" t="s">
        <v>65</v>
      </c>
      <c r="C32" s="3">
        <v>230.14</v>
      </c>
      <c r="D32" s="2" t="s">
        <v>6</v>
      </c>
    </row>
    <row r="33" spans="1:4" x14ac:dyDescent="0.25">
      <c r="A33" s="24" t="s">
        <v>66</v>
      </c>
      <c r="B33" s="2" t="s">
        <v>67</v>
      </c>
      <c r="C33" s="3">
        <v>6.44</v>
      </c>
      <c r="D33" s="2" t="s">
        <v>6</v>
      </c>
    </row>
    <row r="34" spans="1:4" x14ac:dyDescent="0.25">
      <c r="A34" s="24" t="s">
        <v>68</v>
      </c>
      <c r="B34" s="2" t="s">
        <v>69</v>
      </c>
      <c r="C34" s="3">
        <v>2.09</v>
      </c>
      <c r="D34" s="2" t="s">
        <v>6</v>
      </c>
    </row>
    <row r="35" spans="1:4" x14ac:dyDescent="0.25">
      <c r="A35" s="24" t="s">
        <v>70</v>
      </c>
      <c r="B35" s="2" t="s">
        <v>71</v>
      </c>
      <c r="C35" s="3">
        <v>360.32</v>
      </c>
      <c r="D35" s="2" t="s">
        <v>6</v>
      </c>
    </row>
    <row r="36" spans="1:4" x14ac:dyDescent="0.25">
      <c r="A36" s="24" t="s">
        <v>72</v>
      </c>
      <c r="B36" s="2" t="s">
        <v>73</v>
      </c>
      <c r="C36" s="3">
        <v>425.36</v>
      </c>
      <c r="D36" s="2" t="s">
        <v>6</v>
      </c>
    </row>
    <row r="37" spans="1:4" x14ac:dyDescent="0.25">
      <c r="A37" s="24" t="s">
        <v>74</v>
      </c>
      <c r="B37" s="2" t="s">
        <v>75</v>
      </c>
      <c r="C37" s="3">
        <v>35.76</v>
      </c>
      <c r="D37" s="2" t="s">
        <v>6</v>
      </c>
    </row>
    <row r="38" spans="1:4" x14ac:dyDescent="0.25">
      <c r="A38" s="24" t="s">
        <v>76</v>
      </c>
      <c r="B38" s="2" t="s">
        <v>77</v>
      </c>
      <c r="C38" s="3">
        <v>276.32</v>
      </c>
      <c r="D38" s="2" t="s">
        <v>17</v>
      </c>
    </row>
    <row r="39" spans="1:4" x14ac:dyDescent="0.25">
      <c r="A39" s="24" t="s">
        <v>78</v>
      </c>
      <c r="B39" s="2" t="s">
        <v>79</v>
      </c>
      <c r="C39" s="3">
        <v>34.1</v>
      </c>
      <c r="D39" s="2" t="s">
        <v>6</v>
      </c>
    </row>
    <row r="40" spans="1:4" x14ac:dyDescent="0.25">
      <c r="A40" s="24" t="s">
        <v>80</v>
      </c>
      <c r="B40" s="2" t="s">
        <v>81</v>
      </c>
      <c r="C40" s="3">
        <v>185.09</v>
      </c>
      <c r="D40" s="2" t="s">
        <v>6</v>
      </c>
    </row>
    <row r="41" spans="1:4" x14ac:dyDescent="0.25">
      <c r="A41" s="24" t="s">
        <v>82</v>
      </c>
      <c r="B41" s="2" t="s">
        <v>83</v>
      </c>
      <c r="C41" s="3">
        <v>195.91</v>
      </c>
      <c r="D41" s="2" t="s">
        <v>6</v>
      </c>
    </row>
    <row r="42" spans="1:4" x14ac:dyDescent="0.25">
      <c r="A42" s="24" t="s">
        <v>84</v>
      </c>
      <c r="B42" s="2" t="s">
        <v>85</v>
      </c>
      <c r="C42" s="3">
        <v>75</v>
      </c>
      <c r="D42" s="2" t="s">
        <v>6</v>
      </c>
    </row>
    <row r="43" spans="1:4" x14ac:dyDescent="0.25">
      <c r="A43" s="24" t="s">
        <v>86</v>
      </c>
      <c r="B43" s="2" t="s">
        <v>87</v>
      </c>
      <c r="C43" s="3">
        <v>359.06</v>
      </c>
      <c r="D43" s="2" t="s">
        <v>6</v>
      </c>
    </row>
    <row r="44" spans="1:4" x14ac:dyDescent="0.25">
      <c r="A44" s="24" t="s">
        <v>88</v>
      </c>
      <c r="B44" s="2" t="s">
        <v>89</v>
      </c>
      <c r="C44" s="3">
        <v>65.91</v>
      </c>
      <c r="D44" s="2" t="s">
        <v>6</v>
      </c>
    </row>
    <row r="45" spans="1:4" x14ac:dyDescent="0.25">
      <c r="A45" s="24" t="s">
        <v>90</v>
      </c>
      <c r="B45" s="2" t="s">
        <v>91</v>
      </c>
      <c r="C45" s="3">
        <v>35</v>
      </c>
      <c r="D45" s="2" t="s">
        <v>6</v>
      </c>
    </row>
    <row r="46" spans="1:4" x14ac:dyDescent="0.25">
      <c r="A46" s="24" t="s">
        <v>92</v>
      </c>
      <c r="B46" s="2" t="s">
        <v>93</v>
      </c>
      <c r="C46" s="3">
        <v>43.05</v>
      </c>
      <c r="D46" s="2" t="s">
        <v>6</v>
      </c>
    </row>
    <row r="47" spans="1:4" x14ac:dyDescent="0.25">
      <c r="A47" s="24" t="s">
        <v>94</v>
      </c>
      <c r="B47" s="2" t="s">
        <v>95</v>
      </c>
      <c r="C47" s="3">
        <v>36.99</v>
      </c>
      <c r="D47" s="2" t="s">
        <v>6</v>
      </c>
    </row>
    <row r="48" spans="1:4" x14ac:dyDescent="0.25">
      <c r="A48" s="24" t="s">
        <v>96</v>
      </c>
      <c r="B48" s="2" t="s">
        <v>97</v>
      </c>
      <c r="C48" s="3">
        <v>4.18</v>
      </c>
      <c r="D48" s="2" t="s">
        <v>6</v>
      </c>
    </row>
    <row r="49" spans="1:4" x14ac:dyDescent="0.25">
      <c r="A49" s="24" t="s">
        <v>98</v>
      </c>
      <c r="B49" s="2" t="s">
        <v>99</v>
      </c>
      <c r="C49" s="3">
        <v>7.07</v>
      </c>
      <c r="D49" s="2" t="s">
        <v>6</v>
      </c>
    </row>
    <row r="50" spans="1:4" x14ac:dyDescent="0.25">
      <c r="A50" s="24" t="s">
        <v>100</v>
      </c>
      <c r="B50" s="2" t="s">
        <v>16</v>
      </c>
      <c r="C50" s="3">
        <v>76</v>
      </c>
      <c r="D50" s="2" t="s">
        <v>6</v>
      </c>
    </row>
    <row r="51" spans="1:4" x14ac:dyDescent="0.25">
      <c r="A51" s="24" t="s">
        <v>101</v>
      </c>
      <c r="B51" s="2" t="s">
        <v>102</v>
      </c>
      <c r="C51" s="3">
        <v>12.82</v>
      </c>
      <c r="D51" s="2" t="s">
        <v>6</v>
      </c>
    </row>
    <row r="52" spans="1:4" x14ac:dyDescent="0.25">
      <c r="A52" s="24" t="s">
        <v>103</v>
      </c>
      <c r="B52" s="2" t="s">
        <v>104</v>
      </c>
      <c r="C52" s="3">
        <v>13.72</v>
      </c>
      <c r="D52" s="2" t="s">
        <v>6</v>
      </c>
    </row>
    <row r="53" spans="1:4" x14ac:dyDescent="0.25">
      <c r="C53" s="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3"/>
  <sheetViews>
    <sheetView workbookViewId="0">
      <selection activeCell="G3" sqref="G3"/>
    </sheetView>
  </sheetViews>
  <sheetFormatPr baseColWidth="10" defaultColWidth="11.42578125" defaultRowHeight="15" x14ac:dyDescent="0.25"/>
  <cols>
    <col min="1" max="1" width="10.7109375" style="24" customWidth="1"/>
    <col min="2" max="2" width="27" style="2" customWidth="1"/>
    <col min="3" max="3" width="13.7109375" style="2" customWidth="1"/>
    <col min="4" max="4" width="15.28515625" style="2" bestFit="1" customWidth="1"/>
    <col min="5" max="5" width="3.7109375" style="2" customWidth="1"/>
    <col min="6" max="6" width="14.140625" style="2" customWidth="1"/>
    <col min="7" max="7" width="23" style="4" customWidth="1"/>
    <col min="8" max="8" width="1.5703125" style="2" customWidth="1"/>
    <col min="9" max="9" width="63.42578125" style="2" bestFit="1" customWidth="1"/>
    <col min="10" max="10" width="11.42578125" style="2"/>
    <col min="11" max="11" width="24" style="2" bestFit="1" customWidth="1"/>
    <col min="12" max="16384" width="11.42578125" style="2"/>
  </cols>
  <sheetData>
    <row r="1" spans="1:14" x14ac:dyDescent="0.25">
      <c r="G1"/>
    </row>
    <row r="2" spans="1:14" x14ac:dyDescent="0.25">
      <c r="A2" s="25" t="s">
        <v>0</v>
      </c>
      <c r="B2" s="1" t="s">
        <v>1</v>
      </c>
      <c r="C2" s="1" t="s">
        <v>2</v>
      </c>
      <c r="D2" s="1" t="s">
        <v>3</v>
      </c>
      <c r="E2" s="1"/>
      <c r="F2" s="1" t="s">
        <v>0</v>
      </c>
      <c r="G2" s="26" t="s">
        <v>34</v>
      </c>
      <c r="I2"/>
      <c r="J2"/>
      <c r="K2"/>
      <c r="L2"/>
      <c r="M2"/>
      <c r="N2"/>
    </row>
    <row r="3" spans="1:14" x14ac:dyDescent="0.25">
      <c r="A3" s="24" t="s">
        <v>4</v>
      </c>
      <c r="B3" s="2" t="s">
        <v>5</v>
      </c>
      <c r="C3" s="3">
        <v>68.39</v>
      </c>
      <c r="D3" s="2" t="s">
        <v>6</v>
      </c>
      <c r="F3" s="1" t="s">
        <v>1</v>
      </c>
      <c r="G3" s="27" t="str">
        <f>VLOOKUP($G$2,Lagerliste[],MATCH(F3,Lagerliste[#Headers],0))</f>
        <v>Ölfilter</v>
      </c>
      <c r="I3" s="22" t="s">
        <v>216</v>
      </c>
      <c r="J3"/>
      <c r="K3"/>
      <c r="L3"/>
      <c r="M3"/>
      <c r="N3"/>
    </row>
    <row r="4" spans="1:14" x14ac:dyDescent="0.25">
      <c r="A4" s="24" t="s">
        <v>7</v>
      </c>
      <c r="B4" s="2" t="s">
        <v>8</v>
      </c>
      <c r="C4" s="3">
        <v>380.73</v>
      </c>
      <c r="D4" s="2" t="s">
        <v>6</v>
      </c>
      <c r="F4" s="1" t="s">
        <v>2</v>
      </c>
      <c r="G4" s="33">
        <f>VLOOKUP($G$2,Lagerliste[],MATCH(F4,Lagerliste[#Headers],0))</f>
        <v>4.3899999999999997</v>
      </c>
      <c r="I4"/>
      <c r="J4"/>
      <c r="K4"/>
      <c r="L4"/>
      <c r="M4"/>
      <c r="N4"/>
    </row>
    <row r="5" spans="1:14" x14ac:dyDescent="0.25">
      <c r="A5" s="24" t="s">
        <v>9</v>
      </c>
      <c r="B5" s="2" t="s">
        <v>10</v>
      </c>
      <c r="C5" s="3">
        <v>15.49</v>
      </c>
      <c r="D5" s="2" t="s">
        <v>6</v>
      </c>
      <c r="F5" s="1" t="s">
        <v>3</v>
      </c>
      <c r="G5" s="27" t="str">
        <f>VLOOKUP($G$2,Lagerliste[],MATCH(F5,Lagerliste[#Headers],0))</f>
        <v>auf Lager</v>
      </c>
      <c r="I5"/>
      <c r="J5"/>
      <c r="K5"/>
      <c r="L5"/>
      <c r="M5"/>
      <c r="N5"/>
    </row>
    <row r="6" spans="1:14" x14ac:dyDescent="0.25">
      <c r="A6" s="24" t="s">
        <v>11</v>
      </c>
      <c r="B6" s="2" t="s">
        <v>12</v>
      </c>
      <c r="C6" s="3">
        <v>35.159999999999997</v>
      </c>
      <c r="D6" s="2" t="s">
        <v>6</v>
      </c>
      <c r="F6"/>
      <c r="G6"/>
      <c r="I6"/>
      <c r="J6"/>
      <c r="K6"/>
      <c r="L6"/>
      <c r="M6"/>
      <c r="N6"/>
    </row>
    <row r="7" spans="1:14" x14ac:dyDescent="0.25">
      <c r="A7" s="24" t="s">
        <v>13</v>
      </c>
      <c r="B7" s="2" t="s">
        <v>14</v>
      </c>
      <c r="C7" s="3">
        <v>160.22999999999999</v>
      </c>
      <c r="D7" s="2" t="s">
        <v>6</v>
      </c>
      <c r="I7"/>
      <c r="J7"/>
      <c r="K7"/>
      <c r="L7"/>
      <c r="M7"/>
      <c r="N7"/>
    </row>
    <row r="8" spans="1:14" x14ac:dyDescent="0.25">
      <c r="A8" s="24" t="s">
        <v>15</v>
      </c>
      <c r="B8" s="2" t="s">
        <v>16</v>
      </c>
      <c r="C8" s="3">
        <v>101.89</v>
      </c>
      <c r="D8" s="2" t="s">
        <v>17</v>
      </c>
      <c r="G8"/>
      <c r="H8"/>
      <c r="I8"/>
      <c r="J8"/>
      <c r="K8"/>
      <c r="L8"/>
      <c r="M8"/>
      <c r="N8"/>
    </row>
    <row r="9" spans="1:14" x14ac:dyDescent="0.25">
      <c r="A9" s="24" t="s">
        <v>18</v>
      </c>
      <c r="B9" s="2" t="s">
        <v>19</v>
      </c>
      <c r="C9" s="3">
        <v>65.989999999999995</v>
      </c>
      <c r="D9" s="2" t="s">
        <v>6</v>
      </c>
      <c r="G9"/>
      <c r="H9"/>
      <c r="I9"/>
      <c r="J9"/>
      <c r="K9"/>
      <c r="L9"/>
      <c r="M9"/>
      <c r="N9"/>
    </row>
    <row r="10" spans="1:14" x14ac:dyDescent="0.25">
      <c r="A10" s="24" t="s">
        <v>20</v>
      </c>
      <c r="B10" s="2" t="s">
        <v>21</v>
      </c>
      <c r="C10" s="3">
        <v>85.73</v>
      </c>
      <c r="D10" s="2" t="s">
        <v>17</v>
      </c>
      <c r="G10"/>
      <c r="H10"/>
      <c r="I10"/>
      <c r="J10"/>
      <c r="K10"/>
      <c r="L10"/>
      <c r="M10"/>
      <c r="N10"/>
    </row>
    <row r="11" spans="1:14" x14ac:dyDescent="0.25">
      <c r="A11" s="24" t="s">
        <v>22</v>
      </c>
      <c r="B11" s="2" t="s">
        <v>23</v>
      </c>
      <c r="C11" s="3">
        <v>35.19</v>
      </c>
      <c r="D11" s="2" t="s">
        <v>6</v>
      </c>
      <c r="G11"/>
      <c r="H11"/>
      <c r="I11"/>
      <c r="J11"/>
      <c r="K11"/>
      <c r="L11"/>
      <c r="M11"/>
      <c r="N11"/>
    </row>
    <row r="12" spans="1:14" x14ac:dyDescent="0.25">
      <c r="A12" s="24" t="s">
        <v>24</v>
      </c>
      <c r="B12" s="2" t="s">
        <v>25</v>
      </c>
      <c r="C12" s="3">
        <v>15.49</v>
      </c>
      <c r="D12" s="2" t="s">
        <v>6</v>
      </c>
      <c r="G12"/>
      <c r="H12"/>
      <c r="I12"/>
      <c r="J12"/>
      <c r="K12"/>
      <c r="L12"/>
      <c r="M12"/>
      <c r="N12"/>
    </row>
    <row r="13" spans="1:14" x14ac:dyDescent="0.25">
      <c r="A13" s="24" t="s">
        <v>26</v>
      </c>
      <c r="B13" s="2" t="s">
        <v>27</v>
      </c>
      <c r="C13" s="3">
        <v>45.29</v>
      </c>
      <c r="D13" s="2" t="s">
        <v>6</v>
      </c>
      <c r="G13"/>
      <c r="H13"/>
      <c r="I13"/>
      <c r="J13"/>
      <c r="K13"/>
      <c r="L13"/>
      <c r="M13"/>
      <c r="N13"/>
    </row>
    <row r="14" spans="1:14" x14ac:dyDescent="0.25">
      <c r="A14" s="24" t="s">
        <v>28</v>
      </c>
      <c r="B14" s="2" t="s">
        <v>29</v>
      </c>
      <c r="C14" s="3">
        <v>185.36</v>
      </c>
      <c r="D14" s="2" t="s">
        <v>6</v>
      </c>
      <c r="G14"/>
      <c r="H14"/>
      <c r="I14"/>
      <c r="J14"/>
      <c r="K14"/>
      <c r="L14"/>
      <c r="M14"/>
      <c r="N14"/>
    </row>
    <row r="15" spans="1:14" x14ac:dyDescent="0.25">
      <c r="A15" s="24" t="s">
        <v>30</v>
      </c>
      <c r="B15" s="2" t="s">
        <v>31</v>
      </c>
      <c r="C15" s="3">
        <v>26.27</v>
      </c>
      <c r="D15" s="2" t="s">
        <v>6</v>
      </c>
      <c r="G15"/>
      <c r="H15"/>
      <c r="I15"/>
      <c r="J15"/>
      <c r="K15"/>
      <c r="L15"/>
      <c r="M15"/>
      <c r="N15"/>
    </row>
    <row r="16" spans="1:14" x14ac:dyDescent="0.25">
      <c r="A16" s="24" t="s">
        <v>32</v>
      </c>
      <c r="B16" s="2" t="s">
        <v>33</v>
      </c>
      <c r="C16" s="3">
        <v>46.99</v>
      </c>
      <c r="D16" s="2" t="s">
        <v>6</v>
      </c>
      <c r="I16"/>
      <c r="J16"/>
      <c r="K16"/>
      <c r="L16"/>
      <c r="M16"/>
      <c r="N16"/>
    </row>
    <row r="17" spans="1:14" x14ac:dyDescent="0.25">
      <c r="A17" s="24" t="s">
        <v>34</v>
      </c>
      <c r="B17" s="2" t="s">
        <v>35</v>
      </c>
      <c r="C17" s="3">
        <v>4.3899999999999997</v>
      </c>
      <c r="D17" s="2" t="s">
        <v>6</v>
      </c>
      <c r="I17"/>
      <c r="J17"/>
      <c r="K17"/>
      <c r="L17"/>
      <c r="M17"/>
      <c r="N17"/>
    </row>
    <row r="18" spans="1:14" x14ac:dyDescent="0.25">
      <c r="A18" s="24" t="s">
        <v>36</v>
      </c>
      <c r="B18" s="2" t="s">
        <v>37</v>
      </c>
      <c r="C18" s="3">
        <v>12.89</v>
      </c>
      <c r="D18" s="2" t="s">
        <v>6</v>
      </c>
      <c r="I18"/>
      <c r="J18"/>
      <c r="K18"/>
      <c r="L18"/>
      <c r="M18"/>
      <c r="N18"/>
    </row>
    <row r="19" spans="1:14" x14ac:dyDescent="0.25">
      <c r="A19" s="24" t="s">
        <v>38</v>
      </c>
      <c r="B19" s="2" t="s">
        <v>39</v>
      </c>
      <c r="C19" s="3">
        <v>18.73</v>
      </c>
      <c r="D19" s="2" t="s">
        <v>6</v>
      </c>
      <c r="I19"/>
      <c r="J19"/>
      <c r="K19"/>
      <c r="L19"/>
      <c r="M19"/>
      <c r="N19"/>
    </row>
    <row r="20" spans="1:14" x14ac:dyDescent="0.25">
      <c r="A20" s="24" t="s">
        <v>40</v>
      </c>
      <c r="B20" s="2" t="s">
        <v>41</v>
      </c>
      <c r="C20" s="3">
        <v>24.18</v>
      </c>
      <c r="D20" s="2" t="s">
        <v>6</v>
      </c>
      <c r="I20"/>
      <c r="J20"/>
      <c r="K20"/>
      <c r="L20"/>
      <c r="M20"/>
      <c r="N20"/>
    </row>
    <row r="21" spans="1:14" x14ac:dyDescent="0.25">
      <c r="A21" s="24" t="s">
        <v>42</v>
      </c>
      <c r="B21" s="2" t="s">
        <v>43</v>
      </c>
      <c r="C21" s="3">
        <v>285.33</v>
      </c>
      <c r="D21" s="2" t="s">
        <v>17</v>
      </c>
      <c r="I21"/>
      <c r="J21"/>
      <c r="K21"/>
      <c r="L21"/>
      <c r="M21"/>
      <c r="N21"/>
    </row>
    <row r="22" spans="1:14" x14ac:dyDescent="0.25">
      <c r="A22" s="24" t="s">
        <v>44</v>
      </c>
      <c r="B22" s="2" t="s">
        <v>45</v>
      </c>
      <c r="C22" s="3">
        <v>45.99</v>
      </c>
      <c r="D22" s="2" t="s">
        <v>17</v>
      </c>
      <c r="I22"/>
      <c r="J22"/>
      <c r="K22"/>
      <c r="L22"/>
      <c r="M22"/>
      <c r="N22"/>
    </row>
    <row r="23" spans="1:14" x14ac:dyDescent="0.25">
      <c r="A23" s="24" t="s">
        <v>46</v>
      </c>
      <c r="B23" s="2" t="s">
        <v>47</v>
      </c>
      <c r="C23" s="3">
        <v>65.78</v>
      </c>
      <c r="D23" s="2" t="s">
        <v>6</v>
      </c>
      <c r="I23"/>
      <c r="J23"/>
      <c r="K23"/>
      <c r="L23"/>
      <c r="M23"/>
      <c r="N23"/>
    </row>
    <row r="24" spans="1:14" x14ac:dyDescent="0.25">
      <c r="A24" s="24" t="s">
        <v>48</v>
      </c>
      <c r="B24" s="2" t="s">
        <v>49</v>
      </c>
      <c r="C24" s="3">
        <v>145.63</v>
      </c>
      <c r="D24" s="2" t="s">
        <v>6</v>
      </c>
      <c r="I24"/>
      <c r="J24"/>
      <c r="K24"/>
      <c r="L24"/>
      <c r="M24"/>
      <c r="N24"/>
    </row>
    <row r="25" spans="1:14" x14ac:dyDescent="0.25">
      <c r="A25" s="24" t="s">
        <v>50</v>
      </c>
      <c r="B25" s="2" t="s">
        <v>51</v>
      </c>
      <c r="C25" s="3">
        <v>136.43</v>
      </c>
      <c r="D25" s="2" t="s">
        <v>6</v>
      </c>
      <c r="I25"/>
      <c r="J25"/>
      <c r="K25"/>
      <c r="L25"/>
      <c r="M25"/>
      <c r="N25"/>
    </row>
    <row r="26" spans="1:14" x14ac:dyDescent="0.25">
      <c r="A26" s="24" t="s">
        <v>52</v>
      </c>
      <c r="B26" s="2" t="s">
        <v>53</v>
      </c>
      <c r="C26" s="3">
        <v>45.19</v>
      </c>
      <c r="D26" s="2" t="s">
        <v>6</v>
      </c>
    </row>
    <row r="27" spans="1:14" x14ac:dyDescent="0.25">
      <c r="A27" s="24" t="s">
        <v>54</v>
      </c>
      <c r="B27" s="2" t="s">
        <v>55</v>
      </c>
      <c r="C27" s="3">
        <v>6.53</v>
      </c>
      <c r="D27" s="2" t="s">
        <v>6</v>
      </c>
    </row>
    <row r="28" spans="1:14" x14ac:dyDescent="0.25">
      <c r="A28" s="24" t="s">
        <v>56</v>
      </c>
      <c r="B28" s="2" t="s">
        <v>57</v>
      </c>
      <c r="C28" s="3">
        <v>8</v>
      </c>
      <c r="D28" s="2" t="s">
        <v>6</v>
      </c>
    </row>
    <row r="29" spans="1:14" x14ac:dyDescent="0.25">
      <c r="A29" s="24" t="s">
        <v>58</v>
      </c>
      <c r="B29" s="2" t="s">
        <v>59</v>
      </c>
      <c r="C29" s="3">
        <v>35.44</v>
      </c>
      <c r="D29" s="2" t="s">
        <v>6</v>
      </c>
    </row>
    <row r="30" spans="1:14" x14ac:dyDescent="0.25">
      <c r="A30" s="24" t="s">
        <v>60</v>
      </c>
      <c r="B30" s="2" t="s">
        <v>61</v>
      </c>
      <c r="C30" s="3">
        <v>18.89</v>
      </c>
      <c r="D30" s="2" t="s">
        <v>6</v>
      </c>
    </row>
    <row r="31" spans="1:14" x14ac:dyDescent="0.25">
      <c r="A31" s="24" t="s">
        <v>62</v>
      </c>
      <c r="B31" s="2" t="s">
        <v>63</v>
      </c>
      <c r="C31" s="3">
        <v>3.43</v>
      </c>
      <c r="D31" s="2" t="s">
        <v>6</v>
      </c>
    </row>
    <row r="32" spans="1:14" x14ac:dyDescent="0.25">
      <c r="A32" s="24" t="s">
        <v>64</v>
      </c>
      <c r="B32" s="2" t="s">
        <v>65</v>
      </c>
      <c r="C32" s="3">
        <v>230.14</v>
      </c>
      <c r="D32" s="2" t="s">
        <v>6</v>
      </c>
    </row>
    <row r="33" spans="1:4" x14ac:dyDescent="0.25">
      <c r="A33" s="24" t="s">
        <v>66</v>
      </c>
      <c r="B33" s="2" t="s">
        <v>67</v>
      </c>
      <c r="C33" s="3">
        <v>6.44</v>
      </c>
      <c r="D33" s="2" t="s">
        <v>6</v>
      </c>
    </row>
    <row r="34" spans="1:4" x14ac:dyDescent="0.25">
      <c r="A34" s="24" t="s">
        <v>68</v>
      </c>
      <c r="B34" s="2" t="s">
        <v>69</v>
      </c>
      <c r="C34" s="3">
        <v>2.09</v>
      </c>
      <c r="D34" s="2" t="s">
        <v>6</v>
      </c>
    </row>
    <row r="35" spans="1:4" x14ac:dyDescent="0.25">
      <c r="A35" s="24" t="s">
        <v>70</v>
      </c>
      <c r="B35" s="2" t="s">
        <v>71</v>
      </c>
      <c r="C35" s="3">
        <v>360.32</v>
      </c>
      <c r="D35" s="2" t="s">
        <v>6</v>
      </c>
    </row>
    <row r="36" spans="1:4" x14ac:dyDescent="0.25">
      <c r="A36" s="24" t="s">
        <v>72</v>
      </c>
      <c r="B36" s="2" t="s">
        <v>73</v>
      </c>
      <c r="C36" s="3">
        <v>425.36</v>
      </c>
      <c r="D36" s="2" t="s">
        <v>6</v>
      </c>
    </row>
    <row r="37" spans="1:4" x14ac:dyDescent="0.25">
      <c r="A37" s="24" t="s">
        <v>74</v>
      </c>
      <c r="B37" s="2" t="s">
        <v>75</v>
      </c>
      <c r="C37" s="3">
        <v>35.76</v>
      </c>
      <c r="D37" s="2" t="s">
        <v>6</v>
      </c>
    </row>
    <row r="38" spans="1:4" x14ac:dyDescent="0.25">
      <c r="A38" s="24" t="s">
        <v>76</v>
      </c>
      <c r="B38" s="2" t="s">
        <v>77</v>
      </c>
      <c r="C38" s="3">
        <v>276.32</v>
      </c>
      <c r="D38" s="2" t="s">
        <v>17</v>
      </c>
    </row>
    <row r="39" spans="1:4" x14ac:dyDescent="0.25">
      <c r="A39" s="24" t="s">
        <v>78</v>
      </c>
      <c r="B39" s="2" t="s">
        <v>79</v>
      </c>
      <c r="C39" s="3">
        <v>34.1</v>
      </c>
      <c r="D39" s="2" t="s">
        <v>6</v>
      </c>
    </row>
    <row r="40" spans="1:4" x14ac:dyDescent="0.25">
      <c r="A40" s="24" t="s">
        <v>80</v>
      </c>
      <c r="B40" s="2" t="s">
        <v>81</v>
      </c>
      <c r="C40" s="3">
        <v>185.09</v>
      </c>
      <c r="D40" s="2" t="s">
        <v>6</v>
      </c>
    </row>
    <row r="41" spans="1:4" x14ac:dyDescent="0.25">
      <c r="A41" s="24" t="s">
        <v>82</v>
      </c>
      <c r="B41" s="2" t="s">
        <v>83</v>
      </c>
      <c r="C41" s="3">
        <v>195.91</v>
      </c>
      <c r="D41" s="2" t="s">
        <v>6</v>
      </c>
    </row>
    <row r="42" spans="1:4" x14ac:dyDescent="0.25">
      <c r="A42" s="24" t="s">
        <v>84</v>
      </c>
      <c r="B42" s="2" t="s">
        <v>85</v>
      </c>
      <c r="C42" s="3">
        <v>75</v>
      </c>
      <c r="D42" s="2" t="s">
        <v>6</v>
      </c>
    </row>
    <row r="43" spans="1:4" x14ac:dyDescent="0.25">
      <c r="A43" s="24" t="s">
        <v>86</v>
      </c>
      <c r="B43" s="2" t="s">
        <v>87</v>
      </c>
      <c r="C43" s="3">
        <v>359.06</v>
      </c>
      <c r="D43" s="2" t="s">
        <v>6</v>
      </c>
    </row>
    <row r="44" spans="1:4" x14ac:dyDescent="0.25">
      <c r="A44" s="24" t="s">
        <v>88</v>
      </c>
      <c r="B44" s="2" t="s">
        <v>89</v>
      </c>
      <c r="C44" s="3">
        <v>65.91</v>
      </c>
      <c r="D44" s="2" t="s">
        <v>6</v>
      </c>
    </row>
    <row r="45" spans="1:4" x14ac:dyDescent="0.25">
      <c r="A45" s="24" t="s">
        <v>90</v>
      </c>
      <c r="B45" s="2" t="s">
        <v>91</v>
      </c>
      <c r="C45" s="3">
        <v>35</v>
      </c>
      <c r="D45" s="2" t="s">
        <v>6</v>
      </c>
    </row>
    <row r="46" spans="1:4" x14ac:dyDescent="0.25">
      <c r="A46" s="24" t="s">
        <v>92</v>
      </c>
      <c r="B46" s="2" t="s">
        <v>93</v>
      </c>
      <c r="C46" s="3">
        <v>43.05</v>
      </c>
      <c r="D46" s="2" t="s">
        <v>6</v>
      </c>
    </row>
    <row r="47" spans="1:4" x14ac:dyDescent="0.25">
      <c r="A47" s="24" t="s">
        <v>94</v>
      </c>
      <c r="B47" s="2" t="s">
        <v>95</v>
      </c>
      <c r="C47" s="3">
        <v>36.99</v>
      </c>
      <c r="D47" s="2" t="s">
        <v>6</v>
      </c>
    </row>
    <row r="48" spans="1:4" x14ac:dyDescent="0.25">
      <c r="A48" s="24" t="s">
        <v>96</v>
      </c>
      <c r="B48" s="2" t="s">
        <v>97</v>
      </c>
      <c r="C48" s="3">
        <v>4.18</v>
      </c>
      <c r="D48" s="2" t="s">
        <v>6</v>
      </c>
    </row>
    <row r="49" spans="1:4" x14ac:dyDescent="0.25">
      <c r="A49" s="24" t="s">
        <v>98</v>
      </c>
      <c r="B49" s="2" t="s">
        <v>99</v>
      </c>
      <c r="C49" s="3">
        <v>7.07</v>
      </c>
      <c r="D49" s="2" t="s">
        <v>6</v>
      </c>
    </row>
    <row r="50" spans="1:4" x14ac:dyDescent="0.25">
      <c r="A50" s="24" t="s">
        <v>100</v>
      </c>
      <c r="B50" s="2" t="s">
        <v>16</v>
      </c>
      <c r="C50" s="3">
        <v>76</v>
      </c>
      <c r="D50" s="2" t="s">
        <v>6</v>
      </c>
    </row>
    <row r="51" spans="1:4" x14ac:dyDescent="0.25">
      <c r="A51" s="24" t="s">
        <v>101</v>
      </c>
      <c r="B51" s="2" t="s">
        <v>102</v>
      </c>
      <c r="C51" s="3">
        <v>12.82</v>
      </c>
      <c r="D51" s="2" t="s">
        <v>6</v>
      </c>
    </row>
    <row r="52" spans="1:4" x14ac:dyDescent="0.25">
      <c r="A52" s="24" t="s">
        <v>103</v>
      </c>
      <c r="B52" s="2" t="s">
        <v>104</v>
      </c>
      <c r="C52" s="3">
        <v>13.72</v>
      </c>
      <c r="D52" s="2" t="s">
        <v>6</v>
      </c>
    </row>
    <row r="53" spans="1:4" x14ac:dyDescent="0.25">
      <c r="A53" s="35" t="s">
        <v>173</v>
      </c>
      <c r="B53" s="37" t="s">
        <v>174</v>
      </c>
      <c r="C53" s="36">
        <v>40</v>
      </c>
      <c r="D53" s="37" t="s">
        <v>6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2:L53"/>
  <sheetViews>
    <sheetView zoomScaleNormal="100" workbookViewId="0">
      <selection activeCell="G3" sqref="G3"/>
    </sheetView>
  </sheetViews>
  <sheetFormatPr baseColWidth="10" defaultColWidth="11.42578125" defaultRowHeight="15" x14ac:dyDescent="0.25"/>
  <cols>
    <col min="1" max="1" width="9.140625" style="24" bestFit="1" customWidth="1"/>
    <col min="2" max="2" width="27" style="2" customWidth="1"/>
    <col min="3" max="3" width="12.140625" style="2" bestFit="1" customWidth="1"/>
    <col min="4" max="4" width="15.28515625" style="2" customWidth="1"/>
    <col min="5" max="5" width="3.7109375" style="2" customWidth="1"/>
    <col min="6" max="6" width="15.5703125" style="2" customWidth="1"/>
    <col min="7" max="7" width="15.5703125" style="4" customWidth="1"/>
    <col min="8" max="8" width="30.42578125" style="2" bestFit="1" customWidth="1"/>
    <col min="9" max="9" width="4.28515625" style="2" customWidth="1"/>
    <col min="10" max="10" width="25" style="2" bestFit="1" customWidth="1"/>
    <col min="11" max="11" width="69.5703125" style="2" bestFit="1" customWidth="1"/>
    <col min="12" max="16384" width="11.42578125" style="2"/>
  </cols>
  <sheetData>
    <row r="2" spans="1:12" x14ac:dyDescent="0.25">
      <c r="A2" s="25" t="s">
        <v>0</v>
      </c>
      <c r="B2" s="1" t="s">
        <v>1</v>
      </c>
      <c r="C2" s="1" t="s">
        <v>2</v>
      </c>
      <c r="D2" s="1" t="s">
        <v>3</v>
      </c>
      <c r="E2" s="1"/>
      <c r="F2" s="1" t="s">
        <v>0</v>
      </c>
      <c r="G2" s="32"/>
      <c r="I2" s="1"/>
    </row>
    <row r="3" spans="1:12" x14ac:dyDescent="0.25">
      <c r="A3" s="24" t="s">
        <v>4</v>
      </c>
      <c r="B3" s="2" t="s">
        <v>5</v>
      </c>
      <c r="C3" s="3">
        <v>68.39</v>
      </c>
      <c r="D3" s="2" t="s">
        <v>6</v>
      </c>
      <c r="F3" s="1" t="s">
        <v>2</v>
      </c>
      <c r="G3" s="33" t="e">
        <f>VLOOKUP(G2,A3:D52,3,FALSE)</f>
        <v>#N/A</v>
      </c>
      <c r="H3" s="22" t="s">
        <v>168</v>
      </c>
      <c r="I3" s="1"/>
      <c r="J3" s="33" t="str">
        <f>IFERROR(VLOOKUP(G2,A2:D52,3,FALSE),"Art.-Nr. nicht vorhanden!")</f>
        <v>Art.-Nr. nicht vorhanden!</v>
      </c>
      <c r="K3" s="22" t="s">
        <v>170</v>
      </c>
      <c r="L3"/>
    </row>
    <row r="4" spans="1:12" x14ac:dyDescent="0.25">
      <c r="A4" s="24" t="s">
        <v>7</v>
      </c>
      <c r="B4" s="2" t="s">
        <v>8</v>
      </c>
      <c r="C4" s="3">
        <v>380.73</v>
      </c>
      <c r="D4" s="2" t="s">
        <v>6</v>
      </c>
      <c r="F4" s="1"/>
      <c r="G4"/>
      <c r="I4" s="1"/>
      <c r="J4"/>
      <c r="K4"/>
      <c r="L4"/>
    </row>
    <row r="5" spans="1:12" x14ac:dyDescent="0.25">
      <c r="A5" s="24" t="s">
        <v>9</v>
      </c>
      <c r="B5" s="2" t="s">
        <v>10</v>
      </c>
      <c r="C5" s="3">
        <v>15.49</v>
      </c>
      <c r="D5" s="2" t="s">
        <v>6</v>
      </c>
      <c r="J5" s="4"/>
      <c r="K5"/>
      <c r="L5"/>
    </row>
    <row r="6" spans="1:12" x14ac:dyDescent="0.25">
      <c r="A6" s="24" t="s">
        <v>11</v>
      </c>
      <c r="B6" s="2" t="s">
        <v>12</v>
      </c>
      <c r="C6" s="3">
        <v>35.159999999999997</v>
      </c>
      <c r="D6" s="2" t="s">
        <v>6</v>
      </c>
    </row>
    <row r="7" spans="1:12" x14ac:dyDescent="0.25">
      <c r="A7" s="24" t="s">
        <v>13</v>
      </c>
      <c r="B7" s="2" t="s">
        <v>14</v>
      </c>
      <c r="C7" s="3">
        <v>160.22999999999999</v>
      </c>
      <c r="D7" s="2" t="s">
        <v>6</v>
      </c>
    </row>
    <row r="8" spans="1:12" x14ac:dyDescent="0.25">
      <c r="A8" s="24" t="s">
        <v>15</v>
      </c>
      <c r="B8" s="2" t="s">
        <v>16</v>
      </c>
      <c r="C8" s="3">
        <v>101.89</v>
      </c>
      <c r="D8" s="2" t="s">
        <v>17</v>
      </c>
    </row>
    <row r="9" spans="1:12" x14ac:dyDescent="0.25">
      <c r="A9" s="24" t="s">
        <v>18</v>
      </c>
      <c r="B9" s="2" t="s">
        <v>19</v>
      </c>
      <c r="C9" s="3">
        <v>65.989999999999995</v>
      </c>
      <c r="D9" s="2" t="s">
        <v>6</v>
      </c>
    </row>
    <row r="10" spans="1:12" x14ac:dyDescent="0.25">
      <c r="A10" s="24" t="s">
        <v>20</v>
      </c>
      <c r="B10" s="2" t="s">
        <v>21</v>
      </c>
      <c r="C10" s="3">
        <v>85.73</v>
      </c>
      <c r="D10" s="2" t="s">
        <v>17</v>
      </c>
    </row>
    <row r="11" spans="1:12" x14ac:dyDescent="0.25">
      <c r="A11" s="24" t="s">
        <v>22</v>
      </c>
      <c r="B11" s="2" t="s">
        <v>23</v>
      </c>
      <c r="C11" s="3">
        <v>35.19</v>
      </c>
      <c r="D11" s="2" t="s">
        <v>6</v>
      </c>
    </row>
    <row r="12" spans="1:12" x14ac:dyDescent="0.25">
      <c r="A12" s="24" t="s">
        <v>24</v>
      </c>
      <c r="B12" s="2" t="s">
        <v>25</v>
      </c>
      <c r="C12" s="3">
        <v>15.49</v>
      </c>
      <c r="D12" s="2" t="s">
        <v>6</v>
      </c>
    </row>
    <row r="13" spans="1:12" x14ac:dyDescent="0.25">
      <c r="A13" s="24" t="s">
        <v>26</v>
      </c>
      <c r="B13" s="2" t="s">
        <v>27</v>
      </c>
      <c r="C13" s="3">
        <v>45.29</v>
      </c>
      <c r="D13" s="2" t="s">
        <v>6</v>
      </c>
    </row>
    <row r="14" spans="1:12" x14ac:dyDescent="0.25">
      <c r="A14" s="24" t="s">
        <v>28</v>
      </c>
      <c r="B14" s="2" t="s">
        <v>29</v>
      </c>
      <c r="C14" s="3">
        <v>185.36</v>
      </c>
      <c r="D14" s="2" t="s">
        <v>6</v>
      </c>
    </row>
    <row r="15" spans="1:12" x14ac:dyDescent="0.25">
      <c r="A15" s="24" t="s">
        <v>30</v>
      </c>
      <c r="B15" s="2" t="s">
        <v>31</v>
      </c>
      <c r="C15" s="3">
        <v>26.27</v>
      </c>
      <c r="D15" s="2" t="s">
        <v>6</v>
      </c>
    </row>
    <row r="16" spans="1:12" x14ac:dyDescent="0.25">
      <c r="A16" s="24" t="s">
        <v>32</v>
      </c>
      <c r="B16" s="2" t="s">
        <v>33</v>
      </c>
      <c r="C16" s="3">
        <v>46.99</v>
      </c>
      <c r="D16" s="2" t="s">
        <v>6</v>
      </c>
    </row>
    <row r="17" spans="1:10" x14ac:dyDescent="0.25">
      <c r="A17" s="24" t="s">
        <v>34</v>
      </c>
      <c r="B17" s="2" t="s">
        <v>35</v>
      </c>
      <c r="C17" s="3">
        <v>4.3899999999999997</v>
      </c>
      <c r="D17" s="2" t="s">
        <v>6</v>
      </c>
    </row>
    <row r="18" spans="1:10" x14ac:dyDescent="0.25">
      <c r="A18" s="24" t="s">
        <v>36</v>
      </c>
      <c r="B18" s="2" t="s">
        <v>37</v>
      </c>
      <c r="C18" s="3">
        <v>12.89</v>
      </c>
      <c r="D18" s="2" t="s">
        <v>6</v>
      </c>
    </row>
    <row r="19" spans="1:10" x14ac:dyDescent="0.25">
      <c r="A19" s="24" t="s">
        <v>38</v>
      </c>
      <c r="B19" s="2" t="s">
        <v>39</v>
      </c>
      <c r="C19" s="3">
        <v>18.73</v>
      </c>
      <c r="D19" s="2" t="s">
        <v>6</v>
      </c>
      <c r="J19"/>
    </row>
    <row r="20" spans="1:10" x14ac:dyDescent="0.25">
      <c r="A20" s="24" t="s">
        <v>40</v>
      </c>
      <c r="B20" s="2" t="s">
        <v>41</v>
      </c>
      <c r="C20" s="3">
        <v>24.18</v>
      </c>
      <c r="D20" s="2" t="s">
        <v>6</v>
      </c>
    </row>
    <row r="21" spans="1:10" x14ac:dyDescent="0.25">
      <c r="A21" s="24" t="s">
        <v>42</v>
      </c>
      <c r="B21" s="2" t="s">
        <v>43</v>
      </c>
      <c r="C21" s="3">
        <v>285.33</v>
      </c>
      <c r="D21" s="2" t="s">
        <v>17</v>
      </c>
    </row>
    <row r="22" spans="1:10" x14ac:dyDescent="0.25">
      <c r="A22" s="24" t="s">
        <v>44</v>
      </c>
      <c r="B22" s="2" t="s">
        <v>45</v>
      </c>
      <c r="C22" s="3">
        <v>45.99</v>
      </c>
      <c r="D22" s="2" t="s">
        <v>17</v>
      </c>
      <c r="J22"/>
    </row>
    <row r="23" spans="1:10" x14ac:dyDescent="0.25">
      <c r="A23" s="24" t="s">
        <v>46</v>
      </c>
      <c r="B23" s="2" t="s">
        <v>47</v>
      </c>
      <c r="C23" s="3">
        <v>65.78</v>
      </c>
      <c r="D23" s="2" t="s">
        <v>6</v>
      </c>
    </row>
    <row r="24" spans="1:10" x14ac:dyDescent="0.25">
      <c r="A24" s="24" t="s">
        <v>48</v>
      </c>
      <c r="B24" s="2" t="s">
        <v>49</v>
      </c>
      <c r="C24" s="3">
        <v>145.63</v>
      </c>
      <c r="D24" s="2" t="s">
        <v>6</v>
      </c>
    </row>
    <row r="25" spans="1:10" x14ac:dyDescent="0.25">
      <c r="A25" s="24" t="s">
        <v>50</v>
      </c>
      <c r="B25" s="2" t="s">
        <v>51</v>
      </c>
      <c r="C25" s="3">
        <v>136.43</v>
      </c>
      <c r="D25" s="2" t="s">
        <v>6</v>
      </c>
    </row>
    <row r="26" spans="1:10" x14ac:dyDescent="0.25">
      <c r="A26" s="24" t="s">
        <v>52</v>
      </c>
      <c r="B26" s="2" t="s">
        <v>53</v>
      </c>
      <c r="C26" s="3">
        <v>45.19</v>
      </c>
      <c r="D26" s="2" t="s">
        <v>6</v>
      </c>
    </row>
    <row r="27" spans="1:10" x14ac:dyDescent="0.25">
      <c r="A27" s="24" t="s">
        <v>54</v>
      </c>
      <c r="B27" s="2" t="s">
        <v>55</v>
      </c>
      <c r="C27" s="3">
        <v>6.53</v>
      </c>
      <c r="D27" s="2" t="s">
        <v>6</v>
      </c>
    </row>
    <row r="28" spans="1:10" x14ac:dyDescent="0.25">
      <c r="A28" s="24" t="s">
        <v>56</v>
      </c>
      <c r="B28" s="2" t="s">
        <v>57</v>
      </c>
      <c r="C28" s="3">
        <v>8</v>
      </c>
      <c r="D28" s="2" t="s">
        <v>6</v>
      </c>
    </row>
    <row r="29" spans="1:10" x14ac:dyDescent="0.25">
      <c r="A29" s="24" t="s">
        <v>58</v>
      </c>
      <c r="B29" s="2" t="s">
        <v>59</v>
      </c>
      <c r="C29" s="3">
        <v>35.44</v>
      </c>
      <c r="D29" s="2" t="s">
        <v>6</v>
      </c>
    </row>
    <row r="30" spans="1:10" x14ac:dyDescent="0.25">
      <c r="A30" s="24" t="s">
        <v>60</v>
      </c>
      <c r="B30" s="2" t="s">
        <v>61</v>
      </c>
      <c r="C30" s="3">
        <v>18.89</v>
      </c>
      <c r="D30" s="2" t="s">
        <v>6</v>
      </c>
    </row>
    <row r="31" spans="1:10" x14ac:dyDescent="0.25">
      <c r="A31" s="24" t="s">
        <v>62</v>
      </c>
      <c r="B31" s="2" t="s">
        <v>63</v>
      </c>
      <c r="C31" s="3">
        <v>3.43</v>
      </c>
      <c r="D31" s="2" t="s">
        <v>6</v>
      </c>
    </row>
    <row r="32" spans="1:10" x14ac:dyDescent="0.25">
      <c r="A32" s="24" t="s">
        <v>64</v>
      </c>
      <c r="B32" s="2" t="s">
        <v>65</v>
      </c>
      <c r="C32" s="3">
        <v>230.14</v>
      </c>
      <c r="D32" s="2" t="s">
        <v>6</v>
      </c>
    </row>
    <row r="33" spans="1:4" x14ac:dyDescent="0.25">
      <c r="A33" s="24" t="s">
        <v>66</v>
      </c>
      <c r="B33" s="2" t="s">
        <v>67</v>
      </c>
      <c r="C33" s="3">
        <v>6.44</v>
      </c>
      <c r="D33" s="2" t="s">
        <v>6</v>
      </c>
    </row>
    <row r="34" spans="1:4" x14ac:dyDescent="0.25">
      <c r="A34" s="24" t="s">
        <v>68</v>
      </c>
      <c r="B34" s="2" t="s">
        <v>69</v>
      </c>
      <c r="C34" s="3">
        <v>2.09</v>
      </c>
      <c r="D34" s="2" t="s">
        <v>6</v>
      </c>
    </row>
    <row r="35" spans="1:4" x14ac:dyDescent="0.25">
      <c r="A35" s="24" t="s">
        <v>70</v>
      </c>
      <c r="B35" s="2" t="s">
        <v>71</v>
      </c>
      <c r="C35" s="3">
        <v>360.32</v>
      </c>
      <c r="D35" s="2" t="s">
        <v>6</v>
      </c>
    </row>
    <row r="36" spans="1:4" x14ac:dyDescent="0.25">
      <c r="A36" s="24" t="s">
        <v>72</v>
      </c>
      <c r="B36" s="2" t="s">
        <v>73</v>
      </c>
      <c r="C36" s="3">
        <v>425.36</v>
      </c>
      <c r="D36" s="2" t="s">
        <v>6</v>
      </c>
    </row>
    <row r="37" spans="1:4" x14ac:dyDescent="0.25">
      <c r="A37" s="24" t="s">
        <v>74</v>
      </c>
      <c r="B37" s="2" t="s">
        <v>75</v>
      </c>
      <c r="C37" s="3">
        <v>35.76</v>
      </c>
      <c r="D37" s="2" t="s">
        <v>6</v>
      </c>
    </row>
    <row r="38" spans="1:4" x14ac:dyDescent="0.25">
      <c r="A38" s="24" t="s">
        <v>76</v>
      </c>
      <c r="B38" s="2" t="s">
        <v>77</v>
      </c>
      <c r="C38" s="3">
        <v>276.32</v>
      </c>
      <c r="D38" s="2" t="s">
        <v>17</v>
      </c>
    </row>
    <row r="39" spans="1:4" x14ac:dyDescent="0.25">
      <c r="A39" s="24" t="s">
        <v>78</v>
      </c>
      <c r="B39" s="2" t="s">
        <v>79</v>
      </c>
      <c r="C39" s="3">
        <v>34.1</v>
      </c>
      <c r="D39" s="2" t="s">
        <v>6</v>
      </c>
    </row>
    <row r="40" spans="1:4" x14ac:dyDescent="0.25">
      <c r="A40" s="24" t="s">
        <v>80</v>
      </c>
      <c r="B40" s="2" t="s">
        <v>81</v>
      </c>
      <c r="C40" s="3">
        <v>185.09</v>
      </c>
      <c r="D40" s="2" t="s">
        <v>6</v>
      </c>
    </row>
    <row r="41" spans="1:4" x14ac:dyDescent="0.25">
      <c r="A41" s="24" t="s">
        <v>82</v>
      </c>
      <c r="B41" s="2" t="s">
        <v>83</v>
      </c>
      <c r="C41" s="3">
        <v>195.91</v>
      </c>
      <c r="D41" s="2" t="s">
        <v>6</v>
      </c>
    </row>
    <row r="42" spans="1:4" x14ac:dyDescent="0.25">
      <c r="A42" s="24" t="s">
        <v>84</v>
      </c>
      <c r="B42" s="2" t="s">
        <v>85</v>
      </c>
      <c r="C42" s="3">
        <v>75</v>
      </c>
      <c r="D42" s="2" t="s">
        <v>6</v>
      </c>
    </row>
    <row r="43" spans="1:4" x14ac:dyDescent="0.25">
      <c r="A43" s="24" t="s">
        <v>86</v>
      </c>
      <c r="B43" s="2" t="s">
        <v>87</v>
      </c>
      <c r="C43" s="3">
        <v>359.06</v>
      </c>
      <c r="D43" s="2" t="s">
        <v>6</v>
      </c>
    </row>
    <row r="44" spans="1:4" x14ac:dyDescent="0.25">
      <c r="A44" s="24" t="s">
        <v>88</v>
      </c>
      <c r="B44" s="2" t="s">
        <v>89</v>
      </c>
      <c r="C44" s="3">
        <v>65.91</v>
      </c>
      <c r="D44" s="2" t="s">
        <v>6</v>
      </c>
    </row>
    <row r="45" spans="1:4" x14ac:dyDescent="0.25">
      <c r="A45" s="24" t="s">
        <v>90</v>
      </c>
      <c r="B45" s="2" t="s">
        <v>91</v>
      </c>
      <c r="C45" s="3">
        <v>35</v>
      </c>
      <c r="D45" s="2" t="s">
        <v>6</v>
      </c>
    </row>
    <row r="46" spans="1:4" x14ac:dyDescent="0.25">
      <c r="A46" s="24" t="s">
        <v>92</v>
      </c>
      <c r="B46" s="2" t="s">
        <v>93</v>
      </c>
      <c r="C46" s="3">
        <v>43.05</v>
      </c>
      <c r="D46" s="2" t="s">
        <v>6</v>
      </c>
    </row>
    <row r="47" spans="1:4" x14ac:dyDescent="0.25">
      <c r="A47" s="24" t="s">
        <v>94</v>
      </c>
      <c r="B47" s="2" t="s">
        <v>95</v>
      </c>
      <c r="C47" s="3">
        <v>36.99</v>
      </c>
      <c r="D47" s="2" t="s">
        <v>6</v>
      </c>
    </row>
    <row r="48" spans="1:4" x14ac:dyDescent="0.25">
      <c r="A48" s="24" t="s">
        <v>96</v>
      </c>
      <c r="B48" s="2" t="s">
        <v>97</v>
      </c>
      <c r="C48" s="3">
        <v>4.18</v>
      </c>
      <c r="D48" s="2" t="s">
        <v>6</v>
      </c>
    </row>
    <row r="49" spans="1:4" x14ac:dyDescent="0.25">
      <c r="A49" s="24" t="s">
        <v>98</v>
      </c>
      <c r="B49" s="2" t="s">
        <v>99</v>
      </c>
      <c r="C49" s="3">
        <v>7.07</v>
      </c>
      <c r="D49" s="2" t="s">
        <v>6</v>
      </c>
    </row>
    <row r="50" spans="1:4" x14ac:dyDescent="0.25">
      <c r="A50" s="24" t="s">
        <v>100</v>
      </c>
      <c r="B50" s="2" t="s">
        <v>16</v>
      </c>
      <c r="C50" s="3">
        <v>76</v>
      </c>
      <c r="D50" s="2" t="s">
        <v>6</v>
      </c>
    </row>
    <row r="51" spans="1:4" x14ac:dyDescent="0.25">
      <c r="A51" s="24" t="s">
        <v>101</v>
      </c>
      <c r="B51" s="2" t="s">
        <v>102</v>
      </c>
      <c r="C51" s="3">
        <v>12.82</v>
      </c>
      <c r="D51" s="2" t="s">
        <v>6</v>
      </c>
    </row>
    <row r="52" spans="1:4" x14ac:dyDescent="0.25">
      <c r="A52" s="24" t="s">
        <v>103</v>
      </c>
      <c r="B52" s="2" t="s">
        <v>104</v>
      </c>
      <c r="C52" s="3">
        <v>13.72</v>
      </c>
      <c r="D52" s="2" t="s">
        <v>6</v>
      </c>
    </row>
    <row r="53" spans="1:4" x14ac:dyDescent="0.25">
      <c r="C53" s="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C2" sqref="C2"/>
    </sheetView>
  </sheetViews>
  <sheetFormatPr baseColWidth="10" defaultColWidth="9.140625" defaultRowHeight="15" x14ac:dyDescent="0.25"/>
  <cols>
    <col min="1" max="1" width="11.140625" style="2" bestFit="1" customWidth="1"/>
    <col min="2" max="2" width="11.85546875" style="2" bestFit="1" customWidth="1"/>
    <col min="3" max="3" width="12.5703125" style="2" bestFit="1" customWidth="1"/>
    <col min="4" max="5" width="9.140625" style="2"/>
    <col min="6" max="6" width="14.5703125" style="2" customWidth="1"/>
    <col min="7" max="7" width="13.7109375" style="2" customWidth="1"/>
    <col min="8" max="9" width="9.140625" style="2"/>
    <col min="10" max="10" width="14" style="2" bestFit="1" customWidth="1"/>
    <col min="11" max="11" width="13.28515625" style="2" bestFit="1" customWidth="1"/>
    <col min="12" max="16384" width="9.140625" style="2"/>
  </cols>
  <sheetData>
    <row r="1" spans="1:11" ht="15.75" x14ac:dyDescent="0.25">
      <c r="A1" s="5" t="s">
        <v>105</v>
      </c>
      <c r="B1" s="5" t="s">
        <v>106</v>
      </c>
      <c r="C1" s="5" t="s">
        <v>107</v>
      </c>
      <c r="D1" s="5"/>
      <c r="E1" s="5"/>
      <c r="F1" s="5" t="s">
        <v>108</v>
      </c>
    </row>
    <row r="2" spans="1:11" x14ac:dyDescent="0.25">
      <c r="A2" s="2" t="s">
        <v>109</v>
      </c>
      <c r="B2" s="6">
        <v>43999</v>
      </c>
      <c r="C2" s="40"/>
    </row>
    <row r="3" spans="1:11" x14ac:dyDescent="0.25">
      <c r="A3" s="2" t="s">
        <v>110</v>
      </c>
      <c r="B3" s="6">
        <v>13242</v>
      </c>
      <c r="C3" s="40"/>
    </row>
    <row r="4" spans="1:11" x14ac:dyDescent="0.25">
      <c r="A4" s="2" t="s">
        <v>111</v>
      </c>
      <c r="B4" s="6">
        <v>98732</v>
      </c>
      <c r="C4" s="40"/>
      <c r="F4" s="1" t="s">
        <v>112</v>
      </c>
      <c r="G4" s="1" t="s">
        <v>113</v>
      </c>
    </row>
    <row r="5" spans="1:11" x14ac:dyDescent="0.25">
      <c r="A5" s="2" t="s">
        <v>114</v>
      </c>
      <c r="B5" s="6">
        <v>45673</v>
      </c>
      <c r="C5" s="40"/>
      <c r="F5" s="6">
        <v>0</v>
      </c>
      <c r="G5" s="8">
        <v>0</v>
      </c>
    </row>
    <row r="6" spans="1:11" x14ac:dyDescent="0.25">
      <c r="A6" s="2" t="s">
        <v>115</v>
      </c>
      <c r="B6" s="6">
        <v>5429</v>
      </c>
      <c r="C6" s="40"/>
      <c r="F6" s="6">
        <v>5000</v>
      </c>
      <c r="G6" s="8">
        <v>0.01</v>
      </c>
      <c r="J6" s="9"/>
      <c r="K6" s="8"/>
    </row>
    <row r="7" spans="1:11" x14ac:dyDescent="0.25">
      <c r="A7" s="2" t="s">
        <v>116</v>
      </c>
      <c r="B7" s="6">
        <v>8232</v>
      </c>
      <c r="C7" s="40"/>
      <c r="F7" s="6">
        <v>10000</v>
      </c>
      <c r="G7" s="8">
        <v>0.02</v>
      </c>
      <c r="J7" s="9"/>
      <c r="K7" s="8"/>
    </row>
    <row r="8" spans="1:11" x14ac:dyDescent="0.25">
      <c r="A8" s="2" t="s">
        <v>117</v>
      </c>
      <c r="B8" s="6">
        <v>78109</v>
      </c>
      <c r="C8" s="40"/>
      <c r="F8" s="6">
        <v>15000</v>
      </c>
      <c r="G8" s="8">
        <v>0.03</v>
      </c>
      <c r="J8" s="9"/>
      <c r="K8" s="8"/>
    </row>
    <row r="9" spans="1:11" x14ac:dyDescent="0.25">
      <c r="A9" s="2" t="s">
        <v>118</v>
      </c>
      <c r="B9" s="6">
        <v>39267</v>
      </c>
      <c r="C9" s="40"/>
      <c r="F9" s="6">
        <v>20000</v>
      </c>
      <c r="G9" s="8">
        <v>0.04</v>
      </c>
      <c r="J9" s="9"/>
      <c r="K9" s="8"/>
    </row>
    <row r="10" spans="1:11" x14ac:dyDescent="0.25">
      <c r="A10" s="2" t="s">
        <v>119</v>
      </c>
      <c r="B10" s="6">
        <v>28909</v>
      </c>
      <c r="C10" s="40"/>
      <c r="F10" s="6">
        <v>25000</v>
      </c>
      <c r="G10" s="8">
        <v>0.05</v>
      </c>
      <c r="J10" s="9"/>
      <c r="K10" s="8"/>
    </row>
    <row r="11" spans="1:11" x14ac:dyDescent="0.25">
      <c r="B11" s="9"/>
      <c r="C11" s="7"/>
      <c r="F11" s="6">
        <v>30000</v>
      </c>
      <c r="G11" s="8">
        <v>0.06</v>
      </c>
      <c r="J11" s="9"/>
      <c r="K11" s="8"/>
    </row>
    <row r="12" spans="1:11" x14ac:dyDescent="0.25">
      <c r="F12" s="6">
        <v>35000</v>
      </c>
      <c r="G12" s="8">
        <v>7.0000000000000007E-2</v>
      </c>
      <c r="J12" s="9"/>
      <c r="K12" s="8"/>
    </row>
    <row r="13" spans="1:11" x14ac:dyDescent="0.25">
      <c r="F13" s="6">
        <v>40000</v>
      </c>
      <c r="G13" s="8">
        <v>0.08</v>
      </c>
      <c r="J13" s="9"/>
      <c r="K13" s="8"/>
    </row>
    <row r="14" spans="1:11" x14ac:dyDescent="0.25">
      <c r="F14" s="6">
        <v>45000</v>
      </c>
      <c r="G14" s="8">
        <v>0.09</v>
      </c>
      <c r="J14" s="9"/>
      <c r="K14" s="8"/>
    </row>
    <row r="15" spans="1:11" x14ac:dyDescent="0.25">
      <c r="F15" s="6">
        <v>50000</v>
      </c>
      <c r="G15" s="8">
        <v>0.1</v>
      </c>
      <c r="J15" s="9"/>
      <c r="K15" s="8"/>
    </row>
    <row r="16" spans="1:11" x14ac:dyDescent="0.25">
      <c r="F16" s="6">
        <v>55000</v>
      </c>
      <c r="G16" s="8">
        <v>0.11</v>
      </c>
      <c r="J16" s="9"/>
      <c r="K16" s="8"/>
    </row>
    <row r="17" spans="6:11" x14ac:dyDescent="0.25">
      <c r="F17" s="6">
        <v>60000</v>
      </c>
      <c r="G17" s="8">
        <v>0.12</v>
      </c>
      <c r="J17" s="9"/>
      <c r="K17" s="8"/>
    </row>
    <row r="18" spans="6:11" x14ac:dyDescent="0.25">
      <c r="F18" s="6">
        <v>65000</v>
      </c>
      <c r="G18" s="8">
        <v>0.13</v>
      </c>
      <c r="J18" s="9"/>
      <c r="K18" s="8"/>
    </row>
    <row r="19" spans="6:11" x14ac:dyDescent="0.25">
      <c r="F19" s="6">
        <v>70000</v>
      </c>
      <c r="G19" s="8">
        <v>0.14000000000000001</v>
      </c>
      <c r="J19" s="9"/>
      <c r="K19" s="8"/>
    </row>
    <row r="20" spans="6:11" x14ac:dyDescent="0.25">
      <c r="F20" s="6">
        <v>75000</v>
      </c>
      <c r="G20" s="8">
        <v>0.15</v>
      </c>
      <c r="J20" s="9"/>
      <c r="K20" s="8"/>
    </row>
    <row r="21" spans="6:11" x14ac:dyDescent="0.25">
      <c r="F21" s="6">
        <v>80000</v>
      </c>
      <c r="G21" s="8">
        <v>0.16</v>
      </c>
      <c r="J21" s="9"/>
      <c r="K21" s="8"/>
    </row>
    <row r="22" spans="6:11" x14ac:dyDescent="0.25">
      <c r="F22" s="6">
        <v>85000</v>
      </c>
      <c r="G22" s="8">
        <v>0.17</v>
      </c>
      <c r="J22" s="9"/>
      <c r="K22" s="8"/>
    </row>
    <row r="23" spans="6:11" x14ac:dyDescent="0.25">
      <c r="F23" s="6">
        <v>90000</v>
      </c>
      <c r="G23" s="8">
        <v>0.18</v>
      </c>
      <c r="J23" s="9"/>
      <c r="K23" s="8"/>
    </row>
    <row r="24" spans="6:11" x14ac:dyDescent="0.25">
      <c r="F24" s="6">
        <v>95000</v>
      </c>
      <c r="G24" s="8">
        <v>0.19</v>
      </c>
      <c r="J24" s="9"/>
      <c r="K24" s="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K24"/>
  <sheetViews>
    <sheetView workbookViewId="0">
      <selection activeCell="C2" sqref="C2"/>
    </sheetView>
  </sheetViews>
  <sheetFormatPr baseColWidth="10" defaultColWidth="9.140625" defaultRowHeight="15" x14ac:dyDescent="0.25"/>
  <cols>
    <col min="1" max="1" width="11.140625" style="2" bestFit="1" customWidth="1"/>
    <col min="2" max="2" width="11.85546875" style="2" bestFit="1" customWidth="1"/>
    <col min="3" max="3" width="12.5703125" style="2" bestFit="1" customWidth="1"/>
    <col min="4" max="5" width="9.140625" style="2"/>
    <col min="6" max="6" width="14.5703125" style="2" customWidth="1"/>
    <col min="7" max="7" width="13.7109375" style="2" customWidth="1"/>
    <col min="8" max="9" width="9.140625" style="2"/>
    <col min="10" max="10" width="14" style="2" bestFit="1" customWidth="1"/>
    <col min="11" max="11" width="13.28515625" style="2" bestFit="1" customWidth="1"/>
    <col min="12" max="16384" width="9.140625" style="2"/>
  </cols>
  <sheetData>
    <row r="1" spans="1:11" ht="16.5" thickBot="1" x14ac:dyDescent="0.3">
      <c r="A1" s="5" t="s">
        <v>105</v>
      </c>
      <c r="B1" s="5" t="s">
        <v>106</v>
      </c>
      <c r="C1" s="5" t="s">
        <v>107</v>
      </c>
      <c r="D1" s="5"/>
      <c r="E1" s="5"/>
      <c r="F1" s="5" t="s">
        <v>108</v>
      </c>
    </row>
    <row r="2" spans="1:11" x14ac:dyDescent="0.25">
      <c r="A2" s="2" t="s">
        <v>109</v>
      </c>
      <c r="B2" s="6">
        <v>43999</v>
      </c>
      <c r="C2" s="18">
        <f t="shared" ref="C2:C10" si="0">VLOOKUP(B2,Steuertabelle2,2,TRUE)</f>
        <v>0.08</v>
      </c>
      <c r="D2" s="22" t="s">
        <v>169</v>
      </c>
      <c r="E2" s="23"/>
      <c r="F2" s="23"/>
      <c r="G2" s="23"/>
    </row>
    <row r="3" spans="1:11" x14ac:dyDescent="0.25">
      <c r="A3" s="2" t="s">
        <v>110</v>
      </c>
      <c r="B3" s="6">
        <v>13242</v>
      </c>
      <c r="C3" s="19">
        <f t="shared" si="0"/>
        <v>0.02</v>
      </c>
    </row>
    <row r="4" spans="1:11" x14ac:dyDescent="0.25">
      <c r="A4" s="2" t="s">
        <v>111</v>
      </c>
      <c r="B4" s="6">
        <v>98732</v>
      </c>
      <c r="C4" s="19">
        <f t="shared" si="0"/>
        <v>0.19</v>
      </c>
      <c r="F4" s="1" t="s">
        <v>112</v>
      </c>
      <c r="G4" s="1" t="s">
        <v>113</v>
      </c>
    </row>
    <row r="5" spans="1:11" x14ac:dyDescent="0.25">
      <c r="A5" s="2" t="s">
        <v>114</v>
      </c>
      <c r="B5" s="6">
        <v>45673</v>
      </c>
      <c r="C5" s="19">
        <f t="shared" si="0"/>
        <v>0.09</v>
      </c>
      <c r="F5" s="6">
        <v>0</v>
      </c>
      <c r="G5" s="8">
        <v>0</v>
      </c>
    </row>
    <row r="6" spans="1:11" x14ac:dyDescent="0.25">
      <c r="A6" s="2" t="s">
        <v>115</v>
      </c>
      <c r="B6" s="6">
        <v>5429</v>
      </c>
      <c r="C6" s="19">
        <f t="shared" si="0"/>
        <v>0.01</v>
      </c>
      <c r="F6" s="6">
        <v>5000</v>
      </c>
      <c r="G6" s="8">
        <v>0.01</v>
      </c>
      <c r="J6" s="9"/>
      <c r="K6" s="8"/>
    </row>
    <row r="7" spans="1:11" x14ac:dyDescent="0.25">
      <c r="A7" s="2" t="s">
        <v>116</v>
      </c>
      <c r="B7" s="6">
        <v>8232</v>
      </c>
      <c r="C7" s="19">
        <f t="shared" si="0"/>
        <v>0.01</v>
      </c>
      <c r="F7" s="6">
        <v>10000</v>
      </c>
      <c r="G7" s="8">
        <v>0.02</v>
      </c>
      <c r="J7" s="9"/>
      <c r="K7" s="8"/>
    </row>
    <row r="8" spans="1:11" x14ac:dyDescent="0.25">
      <c r="A8" s="2" t="s">
        <v>117</v>
      </c>
      <c r="B8" s="6">
        <v>78109</v>
      </c>
      <c r="C8" s="19">
        <f t="shared" si="0"/>
        <v>0.15</v>
      </c>
      <c r="F8" s="6">
        <v>15000</v>
      </c>
      <c r="G8" s="8">
        <v>0.03</v>
      </c>
      <c r="J8" s="9"/>
      <c r="K8" s="8"/>
    </row>
    <row r="9" spans="1:11" x14ac:dyDescent="0.25">
      <c r="A9" s="2" t="s">
        <v>118</v>
      </c>
      <c r="B9" s="6">
        <v>39267</v>
      </c>
      <c r="C9" s="19">
        <f t="shared" si="0"/>
        <v>7.0000000000000007E-2</v>
      </c>
      <c r="F9" s="6">
        <v>20000</v>
      </c>
      <c r="G9" s="8">
        <v>0.04</v>
      </c>
      <c r="J9" s="9"/>
      <c r="K9" s="8"/>
    </row>
    <row r="10" spans="1:11" ht="15.75" thickBot="1" x14ac:dyDescent="0.3">
      <c r="A10" s="2" t="s">
        <v>119</v>
      </c>
      <c r="B10" s="6">
        <v>28909</v>
      </c>
      <c r="C10" s="20">
        <f t="shared" si="0"/>
        <v>0.05</v>
      </c>
      <c r="F10" s="6">
        <v>25000</v>
      </c>
      <c r="G10" s="8">
        <v>0.05</v>
      </c>
      <c r="J10" s="9"/>
      <c r="K10" s="8"/>
    </row>
    <row r="11" spans="1:11" x14ac:dyDescent="0.25">
      <c r="B11" s="9"/>
      <c r="C11" s="7"/>
      <c r="F11" s="6">
        <v>30000</v>
      </c>
      <c r="G11" s="8">
        <v>0.06</v>
      </c>
      <c r="J11" s="9"/>
      <c r="K11" s="8"/>
    </row>
    <row r="12" spans="1:11" x14ac:dyDescent="0.25">
      <c r="F12" s="6">
        <v>35000</v>
      </c>
      <c r="G12" s="8">
        <v>7.0000000000000007E-2</v>
      </c>
      <c r="J12" s="9"/>
      <c r="K12" s="8"/>
    </row>
    <row r="13" spans="1:11" x14ac:dyDescent="0.25">
      <c r="F13" s="6">
        <v>40000</v>
      </c>
      <c r="G13" s="8">
        <v>0.08</v>
      </c>
      <c r="J13" s="9"/>
      <c r="K13" s="8"/>
    </row>
    <row r="14" spans="1:11" x14ac:dyDescent="0.25">
      <c r="F14" s="6">
        <v>45000</v>
      </c>
      <c r="G14" s="8">
        <v>0.09</v>
      </c>
      <c r="J14" s="9"/>
      <c r="K14" s="8"/>
    </row>
    <row r="15" spans="1:11" x14ac:dyDescent="0.25">
      <c r="F15" s="6">
        <v>50000</v>
      </c>
      <c r="G15" s="8">
        <v>0.1</v>
      </c>
      <c r="J15" s="9"/>
      <c r="K15" s="8"/>
    </row>
    <row r="16" spans="1:11" x14ac:dyDescent="0.25">
      <c r="F16" s="6">
        <v>55000</v>
      </c>
      <c r="G16" s="8">
        <v>0.11</v>
      </c>
      <c r="J16" s="9"/>
      <c r="K16" s="8"/>
    </row>
    <row r="17" spans="6:11" x14ac:dyDescent="0.25">
      <c r="F17" s="6">
        <v>60000</v>
      </c>
      <c r="G17" s="8">
        <v>0.12</v>
      </c>
      <c r="J17" s="9"/>
      <c r="K17" s="8"/>
    </row>
    <row r="18" spans="6:11" x14ac:dyDescent="0.25">
      <c r="F18" s="6">
        <v>65000</v>
      </c>
      <c r="G18" s="8">
        <v>0.13</v>
      </c>
      <c r="J18" s="9"/>
      <c r="K18" s="8"/>
    </row>
    <row r="19" spans="6:11" x14ac:dyDescent="0.25">
      <c r="F19" s="6">
        <v>70000</v>
      </c>
      <c r="G19" s="8">
        <v>0.14000000000000001</v>
      </c>
      <c r="J19" s="9"/>
      <c r="K19" s="8"/>
    </row>
    <row r="20" spans="6:11" x14ac:dyDescent="0.25">
      <c r="F20" s="6">
        <v>75000</v>
      </c>
      <c r="G20" s="8">
        <v>0.15</v>
      </c>
      <c r="J20" s="9"/>
      <c r="K20" s="8"/>
    </row>
    <row r="21" spans="6:11" x14ac:dyDescent="0.25">
      <c r="F21" s="6">
        <v>80000</v>
      </c>
      <c r="G21" s="8">
        <v>0.16</v>
      </c>
      <c r="J21" s="9"/>
      <c r="K21" s="8"/>
    </row>
    <row r="22" spans="6:11" x14ac:dyDescent="0.25">
      <c r="F22" s="6">
        <v>85000</v>
      </c>
      <c r="G22" s="8">
        <v>0.17</v>
      </c>
      <c r="J22" s="9"/>
      <c r="K22" s="8"/>
    </row>
    <row r="23" spans="6:11" x14ac:dyDescent="0.25">
      <c r="F23" s="6">
        <v>90000</v>
      </c>
      <c r="G23" s="8">
        <v>0.18</v>
      </c>
      <c r="J23" s="9"/>
      <c r="K23" s="8"/>
    </row>
    <row r="24" spans="6:11" x14ac:dyDescent="0.25">
      <c r="F24" s="6">
        <v>95000</v>
      </c>
      <c r="G24" s="8">
        <v>0.19</v>
      </c>
      <c r="J24" s="9"/>
      <c r="K24" s="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workbookViewId="0">
      <selection activeCell="F4" sqref="F4"/>
    </sheetView>
  </sheetViews>
  <sheetFormatPr baseColWidth="10" defaultColWidth="9.140625" defaultRowHeight="15" x14ac:dyDescent="0.25"/>
  <cols>
    <col min="1" max="1" width="10.42578125" style="2" bestFit="1" customWidth="1"/>
    <col min="2" max="2" width="14.5703125" style="2" bestFit="1" customWidth="1"/>
    <col min="3" max="3" width="21.85546875" style="2" customWidth="1"/>
    <col min="4" max="4" width="9.140625" style="2"/>
    <col min="5" max="5" width="14.42578125" style="2" bestFit="1" customWidth="1"/>
    <col min="6" max="6" width="28.140625" style="10" bestFit="1" customWidth="1"/>
    <col min="7" max="16384" width="9.140625" style="2"/>
  </cols>
  <sheetData>
    <row r="1" spans="1:6" x14ac:dyDescent="0.25">
      <c r="A1" s="61" t="s">
        <v>120</v>
      </c>
      <c r="B1" s="62"/>
      <c r="C1" s="62"/>
    </row>
    <row r="2" spans="1:6" x14ac:dyDescent="0.25">
      <c r="A2" s="61" t="s">
        <v>121</v>
      </c>
      <c r="B2" s="62"/>
      <c r="C2" s="62"/>
    </row>
    <row r="3" spans="1:6" x14ac:dyDescent="0.25">
      <c r="A3" s="11" t="s">
        <v>122</v>
      </c>
      <c r="B3" s="11" t="s">
        <v>123</v>
      </c>
      <c r="C3" s="11" t="s">
        <v>124</v>
      </c>
      <c r="E3" s="1" t="s">
        <v>125</v>
      </c>
      <c r="F3" s="29"/>
    </row>
    <row r="4" spans="1:6" x14ac:dyDescent="0.25">
      <c r="A4" s="12">
        <v>28000546</v>
      </c>
      <c r="B4" s="6">
        <v>1457170</v>
      </c>
      <c r="C4" s="8">
        <v>0.49490000000000001</v>
      </c>
      <c r="E4" s="1" t="s">
        <v>126</v>
      </c>
      <c r="F4" s="30"/>
    </row>
    <row r="5" spans="1:6" x14ac:dyDescent="0.25">
      <c r="A5" s="12">
        <v>28001169</v>
      </c>
      <c r="B5" s="6">
        <v>490190</v>
      </c>
      <c r="C5" s="13">
        <v>0.16650000000000001</v>
      </c>
      <c r="E5" s="14"/>
    </row>
    <row r="6" spans="1:6" x14ac:dyDescent="0.25">
      <c r="A6" s="12">
        <v>28000519</v>
      </c>
      <c r="B6" s="6">
        <v>163540</v>
      </c>
      <c r="C6" s="13">
        <v>5.5500000000000001E-2</v>
      </c>
      <c r="E6" s="15"/>
    </row>
    <row r="7" spans="1:6" x14ac:dyDescent="0.25">
      <c r="A7" s="12">
        <v>28000438</v>
      </c>
      <c r="B7" s="6">
        <v>117360</v>
      </c>
      <c r="C7" s="13">
        <v>3.9899999999999998E-2</v>
      </c>
      <c r="E7" s="15"/>
    </row>
    <row r="8" spans="1:6" x14ac:dyDescent="0.25">
      <c r="A8" s="12">
        <v>28000411</v>
      </c>
      <c r="B8" s="6">
        <v>75060</v>
      </c>
      <c r="C8" s="13">
        <v>2.5499999999999998E-2</v>
      </c>
      <c r="E8" s="15"/>
    </row>
    <row r="9" spans="1:6" x14ac:dyDescent="0.25">
      <c r="A9" s="12">
        <v>28000550</v>
      </c>
      <c r="B9" s="6">
        <v>74880</v>
      </c>
      <c r="C9" s="13">
        <v>2.5399999999999999E-2</v>
      </c>
      <c r="E9" s="15"/>
    </row>
    <row r="10" spans="1:6" x14ac:dyDescent="0.25">
      <c r="A10" s="12">
        <v>28000410</v>
      </c>
      <c r="B10" s="6">
        <v>61950</v>
      </c>
      <c r="C10" s="13">
        <v>2.1000000000000001E-2</v>
      </c>
      <c r="E10" s="15"/>
    </row>
    <row r="11" spans="1:6" x14ac:dyDescent="0.25">
      <c r="A11" s="12">
        <v>28000409</v>
      </c>
      <c r="B11" s="6">
        <v>48400</v>
      </c>
      <c r="C11" s="13">
        <v>1.6400000000000001E-2</v>
      </c>
      <c r="E11" s="15"/>
    </row>
    <row r="12" spans="1:6" x14ac:dyDescent="0.25">
      <c r="A12" s="12">
        <v>28000440</v>
      </c>
      <c r="B12" s="6">
        <v>33690</v>
      </c>
      <c r="C12" s="13">
        <v>1.14E-2</v>
      </c>
      <c r="E12" s="15"/>
    </row>
    <row r="13" spans="1:6" x14ac:dyDescent="0.25">
      <c r="A13" s="12">
        <v>28000520</v>
      </c>
      <c r="B13" s="6">
        <v>29380</v>
      </c>
      <c r="C13" s="13">
        <v>0.01</v>
      </c>
      <c r="E13" s="15"/>
    </row>
    <row r="14" spans="1:6" x14ac:dyDescent="0.25">
      <c r="A14" s="12">
        <v>28000522</v>
      </c>
      <c r="B14" s="6">
        <v>27460</v>
      </c>
      <c r="C14" s="13">
        <v>9.2999999999999992E-3</v>
      </c>
      <c r="E14" s="15"/>
    </row>
    <row r="15" spans="1:6" x14ac:dyDescent="0.25">
      <c r="A15" s="12">
        <v>28000441</v>
      </c>
      <c r="B15" s="6">
        <v>24760</v>
      </c>
      <c r="C15" s="13">
        <v>8.3999999999999995E-3</v>
      </c>
      <c r="E15" s="15"/>
    </row>
    <row r="16" spans="1:6" x14ac:dyDescent="0.25">
      <c r="A16" s="12">
        <v>28000442</v>
      </c>
      <c r="B16" s="6">
        <v>23900</v>
      </c>
      <c r="C16" s="13">
        <v>8.0999999999999996E-3</v>
      </c>
      <c r="E16" s="15"/>
    </row>
    <row r="17" spans="1:6" x14ac:dyDescent="0.25">
      <c r="A17" s="12">
        <v>28000451</v>
      </c>
      <c r="B17" s="6">
        <v>20240</v>
      </c>
      <c r="C17" s="13">
        <v>6.8999999999999999E-3</v>
      </c>
      <c r="E17" s="15"/>
    </row>
    <row r="18" spans="1:6" x14ac:dyDescent="0.25">
      <c r="A18" s="12">
        <v>28000443</v>
      </c>
      <c r="B18" s="6">
        <v>19070</v>
      </c>
      <c r="C18" s="13">
        <v>6.4999999999999997E-3</v>
      </c>
      <c r="F18" s="16"/>
    </row>
    <row r="19" spans="1:6" x14ac:dyDescent="0.25">
      <c r="A19" s="12">
        <v>28000437</v>
      </c>
      <c r="B19" s="6">
        <v>17660</v>
      </c>
      <c r="C19" s="13">
        <v>6.0000000000000001E-3</v>
      </c>
    </row>
    <row r="20" spans="1:6" x14ac:dyDescent="0.25">
      <c r="A20" s="12">
        <v>28000408</v>
      </c>
      <c r="B20" s="6">
        <v>16590</v>
      </c>
      <c r="C20" s="13">
        <v>5.5999999999999999E-3</v>
      </c>
    </row>
    <row r="21" spans="1:6" x14ac:dyDescent="0.25">
      <c r="A21" s="12">
        <v>28000458</v>
      </c>
      <c r="B21" s="6">
        <v>15320</v>
      </c>
      <c r="C21" s="13">
        <v>5.1999999999999998E-3</v>
      </c>
    </row>
    <row r="22" spans="1:6" x14ac:dyDescent="0.25">
      <c r="A22" s="12">
        <v>28001191</v>
      </c>
      <c r="B22" s="6">
        <v>14940</v>
      </c>
      <c r="C22" s="13">
        <v>5.1000000000000004E-3</v>
      </c>
    </row>
    <row r="23" spans="1:6" x14ac:dyDescent="0.25">
      <c r="A23" s="12">
        <v>28001718</v>
      </c>
      <c r="B23" s="6">
        <v>13870</v>
      </c>
      <c r="C23" s="13">
        <v>4.7000000000000002E-3</v>
      </c>
    </row>
    <row r="24" spans="1:6" x14ac:dyDescent="0.25">
      <c r="A24" s="12">
        <v>28000523</v>
      </c>
      <c r="B24" s="6">
        <v>13650</v>
      </c>
      <c r="C24" s="13">
        <v>4.5999999999999999E-3</v>
      </c>
    </row>
    <row r="25" spans="1:6" x14ac:dyDescent="0.25">
      <c r="A25" s="12">
        <v>28000524</v>
      </c>
      <c r="B25" s="6">
        <v>13630</v>
      </c>
      <c r="C25" s="13">
        <v>4.5999999999999999E-3</v>
      </c>
    </row>
    <row r="26" spans="1:6" x14ac:dyDescent="0.25">
      <c r="A26" s="12">
        <v>28001043</v>
      </c>
      <c r="B26" s="6">
        <v>13450</v>
      </c>
      <c r="C26" s="13">
        <v>4.5999999999999999E-3</v>
      </c>
    </row>
    <row r="27" spans="1:6" x14ac:dyDescent="0.25">
      <c r="A27" s="12">
        <v>28001271</v>
      </c>
      <c r="B27" s="6">
        <v>11310</v>
      </c>
      <c r="C27" s="13">
        <v>3.8E-3</v>
      </c>
    </row>
    <row r="28" spans="1:6" x14ac:dyDescent="0.25">
      <c r="A28" s="12">
        <v>28000911</v>
      </c>
      <c r="B28" s="6">
        <v>11190</v>
      </c>
      <c r="C28" s="13">
        <v>3.8E-3</v>
      </c>
    </row>
    <row r="29" spans="1:6" x14ac:dyDescent="0.25">
      <c r="A29" s="12">
        <v>28001616</v>
      </c>
      <c r="B29" s="6">
        <v>10900</v>
      </c>
      <c r="C29" s="13">
        <v>3.7000000000000002E-3</v>
      </c>
    </row>
    <row r="30" spans="1:6" x14ac:dyDescent="0.25">
      <c r="A30" s="12">
        <v>28000413</v>
      </c>
      <c r="B30" s="6">
        <v>10720</v>
      </c>
      <c r="C30" s="13">
        <v>3.5999999999999999E-3</v>
      </c>
    </row>
    <row r="31" spans="1:6" x14ac:dyDescent="0.25">
      <c r="A31" s="12">
        <v>28000543</v>
      </c>
      <c r="B31" s="6">
        <v>9770</v>
      </c>
      <c r="C31" s="13">
        <v>3.3E-3</v>
      </c>
    </row>
    <row r="32" spans="1:6" x14ac:dyDescent="0.25">
      <c r="A32" s="12">
        <v>28000544</v>
      </c>
      <c r="B32" s="6">
        <v>9660</v>
      </c>
      <c r="C32" s="13">
        <v>3.3E-3</v>
      </c>
    </row>
    <row r="33" spans="1:3" x14ac:dyDescent="0.25">
      <c r="A33" s="12">
        <v>28000456</v>
      </c>
      <c r="B33" s="6">
        <v>9490</v>
      </c>
      <c r="C33" s="13">
        <v>3.2000000000000002E-3</v>
      </c>
    </row>
    <row r="34" spans="1:3" x14ac:dyDescent="0.25">
      <c r="A34" s="12">
        <v>28000961</v>
      </c>
      <c r="B34" s="6">
        <v>8450</v>
      </c>
      <c r="C34" s="13">
        <v>2.8999999999999998E-3</v>
      </c>
    </row>
    <row r="35" spans="1:3" x14ac:dyDescent="0.25">
      <c r="A35" s="12">
        <v>28000445</v>
      </c>
      <c r="B35" s="6">
        <v>6670</v>
      </c>
      <c r="C35" s="13">
        <v>2.3E-3</v>
      </c>
    </row>
    <row r="36" spans="1:3" x14ac:dyDescent="0.25">
      <c r="A36" s="12">
        <v>28001170</v>
      </c>
      <c r="B36" s="6">
        <v>5520</v>
      </c>
      <c r="C36" s="13">
        <v>1.9E-3</v>
      </c>
    </row>
    <row r="37" spans="1:3" x14ac:dyDescent="0.25">
      <c r="A37" s="12">
        <v>28000399</v>
      </c>
      <c r="B37" s="6">
        <v>5500</v>
      </c>
      <c r="C37" s="13">
        <v>1.9E-3</v>
      </c>
    </row>
    <row r="38" spans="1:3" x14ac:dyDescent="0.25">
      <c r="A38" s="12">
        <v>28001402</v>
      </c>
      <c r="B38" s="6">
        <v>4360</v>
      </c>
      <c r="C38" s="13">
        <v>1.5E-3</v>
      </c>
    </row>
    <row r="39" spans="1:3" x14ac:dyDescent="0.25">
      <c r="A39" s="12">
        <v>28001300</v>
      </c>
      <c r="B39" s="6">
        <v>4360</v>
      </c>
      <c r="C39" s="13">
        <v>1.5E-3</v>
      </c>
    </row>
    <row r="40" spans="1:3" x14ac:dyDescent="0.25">
      <c r="A40" s="12">
        <v>28001450</v>
      </c>
      <c r="B40" s="6">
        <v>4350</v>
      </c>
      <c r="C40" s="13">
        <v>1.5E-3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9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0.42578125" style="2" bestFit="1" customWidth="1"/>
    <col min="2" max="2" width="30" style="2" customWidth="1"/>
    <col min="3" max="3" width="9.140625" style="2"/>
    <col min="4" max="4" width="15.5703125" style="2" bestFit="1" customWidth="1"/>
    <col min="5" max="6" width="9.140625" style="2"/>
    <col min="7" max="7" width="9" style="2" bestFit="1" customWidth="1"/>
    <col min="8" max="8" width="15.5703125" style="2" bestFit="1" customWidth="1"/>
    <col min="9" max="16384" width="9.140625" style="2"/>
  </cols>
  <sheetData>
    <row r="1" spans="1:2" x14ac:dyDescent="0.25">
      <c r="A1" s="11" t="s">
        <v>122</v>
      </c>
      <c r="B1" s="11" t="s">
        <v>127</v>
      </c>
    </row>
    <row r="2" spans="1:2" x14ac:dyDescent="0.25">
      <c r="A2" s="12">
        <v>28000546</v>
      </c>
      <c r="B2" s="12" t="s">
        <v>128</v>
      </c>
    </row>
    <row r="3" spans="1:2" x14ac:dyDescent="0.25">
      <c r="A3" s="12">
        <v>28000911</v>
      </c>
      <c r="B3" s="12" t="s">
        <v>129</v>
      </c>
    </row>
    <row r="4" spans="1:2" x14ac:dyDescent="0.25">
      <c r="A4" s="12">
        <v>28001616</v>
      </c>
      <c r="B4" s="12" t="s">
        <v>130</v>
      </c>
    </row>
    <row r="5" spans="1:2" x14ac:dyDescent="0.25">
      <c r="A5" s="12">
        <v>28000413</v>
      </c>
      <c r="B5" s="12" t="s">
        <v>131</v>
      </c>
    </row>
    <row r="6" spans="1:2" x14ac:dyDescent="0.25">
      <c r="A6" s="12">
        <v>28000543</v>
      </c>
      <c r="B6" s="12" t="s">
        <v>132</v>
      </c>
    </row>
    <row r="7" spans="1:2" x14ac:dyDescent="0.25">
      <c r="A7" s="12">
        <v>28001169</v>
      </c>
      <c r="B7" s="12" t="s">
        <v>133</v>
      </c>
    </row>
    <row r="8" spans="1:2" x14ac:dyDescent="0.25">
      <c r="A8" s="12">
        <v>28000519</v>
      </c>
      <c r="B8" s="12" t="s">
        <v>134</v>
      </c>
    </row>
    <row r="9" spans="1:2" x14ac:dyDescent="0.25">
      <c r="A9" s="12">
        <v>28000438</v>
      </c>
      <c r="B9" s="12" t="s">
        <v>135</v>
      </c>
    </row>
    <row r="10" spans="1:2" x14ac:dyDescent="0.25">
      <c r="A10" s="12">
        <v>28000411</v>
      </c>
      <c r="B10" s="12" t="s">
        <v>136</v>
      </c>
    </row>
    <row r="11" spans="1:2" x14ac:dyDescent="0.25">
      <c r="A11" s="12">
        <v>28000550</v>
      </c>
      <c r="B11" s="12" t="s">
        <v>137</v>
      </c>
    </row>
    <row r="12" spans="1:2" x14ac:dyDescent="0.25">
      <c r="A12" s="12">
        <v>28000410</v>
      </c>
      <c r="B12" s="12" t="s">
        <v>138</v>
      </c>
    </row>
    <row r="13" spans="1:2" x14ac:dyDescent="0.25">
      <c r="A13" s="12">
        <v>28000409</v>
      </c>
      <c r="B13" s="12" t="s">
        <v>139</v>
      </c>
    </row>
    <row r="14" spans="1:2" x14ac:dyDescent="0.25">
      <c r="A14" s="12">
        <v>28001300</v>
      </c>
      <c r="B14" s="12" t="s">
        <v>140</v>
      </c>
    </row>
    <row r="15" spans="1:2" x14ac:dyDescent="0.25">
      <c r="A15" s="12">
        <v>28001450</v>
      </c>
      <c r="B15" s="12" t="s">
        <v>141</v>
      </c>
    </row>
    <row r="16" spans="1:2" x14ac:dyDescent="0.25">
      <c r="A16" s="12">
        <v>28000440</v>
      </c>
      <c r="B16" s="12" t="s">
        <v>142</v>
      </c>
    </row>
    <row r="17" spans="1:2" x14ac:dyDescent="0.25">
      <c r="A17" s="12">
        <v>28000520</v>
      </c>
      <c r="B17" s="12" t="s">
        <v>143</v>
      </c>
    </row>
    <row r="18" spans="1:2" x14ac:dyDescent="0.25">
      <c r="A18" s="12">
        <v>28000522</v>
      </c>
      <c r="B18" s="12" t="s">
        <v>144</v>
      </c>
    </row>
    <row r="19" spans="1:2" x14ac:dyDescent="0.25">
      <c r="A19" s="12">
        <v>28000441</v>
      </c>
      <c r="B19" s="12" t="s">
        <v>145</v>
      </c>
    </row>
    <row r="20" spans="1:2" x14ac:dyDescent="0.25">
      <c r="A20" s="12">
        <v>28000442</v>
      </c>
      <c r="B20" s="12" t="s">
        <v>146</v>
      </c>
    </row>
    <row r="21" spans="1:2" x14ac:dyDescent="0.25">
      <c r="A21" s="12">
        <v>28000451</v>
      </c>
      <c r="B21" s="12" t="s">
        <v>147</v>
      </c>
    </row>
    <row r="22" spans="1:2" x14ac:dyDescent="0.25">
      <c r="A22" s="12">
        <v>28001402</v>
      </c>
      <c r="B22" s="12" t="s">
        <v>148</v>
      </c>
    </row>
    <row r="23" spans="1:2" x14ac:dyDescent="0.25">
      <c r="A23" s="12">
        <v>28000443</v>
      </c>
      <c r="B23" s="12" t="s">
        <v>149</v>
      </c>
    </row>
    <row r="24" spans="1:2" x14ac:dyDescent="0.25">
      <c r="A24" s="12">
        <v>28000437</v>
      </c>
      <c r="B24" s="12" t="s">
        <v>150</v>
      </c>
    </row>
    <row r="25" spans="1:2" x14ac:dyDescent="0.25">
      <c r="A25" s="12">
        <v>28000408</v>
      </c>
      <c r="B25" s="12" t="s">
        <v>151</v>
      </c>
    </row>
    <row r="26" spans="1:2" x14ac:dyDescent="0.25">
      <c r="A26" s="12">
        <v>28000458</v>
      </c>
      <c r="B26" s="12" t="s">
        <v>152</v>
      </c>
    </row>
    <row r="27" spans="1:2" x14ac:dyDescent="0.25">
      <c r="A27" s="12">
        <v>28000961</v>
      </c>
      <c r="B27" s="12" t="s">
        <v>153</v>
      </c>
    </row>
    <row r="28" spans="1:2" x14ac:dyDescent="0.25">
      <c r="A28" s="12">
        <v>28000445</v>
      </c>
      <c r="B28" s="12" t="s">
        <v>154</v>
      </c>
    </row>
    <row r="29" spans="1:2" x14ac:dyDescent="0.25">
      <c r="A29" s="12">
        <v>28001170</v>
      </c>
      <c r="B29" s="12" t="s">
        <v>155</v>
      </c>
    </row>
    <row r="30" spans="1:2" x14ac:dyDescent="0.25">
      <c r="A30" s="12">
        <v>28000399</v>
      </c>
      <c r="B30" s="12" t="s">
        <v>156</v>
      </c>
    </row>
    <row r="31" spans="1:2" x14ac:dyDescent="0.25">
      <c r="A31" s="12">
        <v>28001191</v>
      </c>
      <c r="B31" s="12" t="s">
        <v>157</v>
      </c>
    </row>
    <row r="32" spans="1:2" x14ac:dyDescent="0.25">
      <c r="A32" s="12">
        <v>28001718</v>
      </c>
      <c r="B32" s="12" t="s">
        <v>158</v>
      </c>
    </row>
    <row r="33" spans="1:2" x14ac:dyDescent="0.25">
      <c r="A33" s="12">
        <v>28000523</v>
      </c>
      <c r="B33" s="12" t="s">
        <v>159</v>
      </c>
    </row>
    <row r="34" spans="1:2" x14ac:dyDescent="0.25">
      <c r="A34" s="12">
        <v>28000524</v>
      </c>
      <c r="B34" s="12" t="s">
        <v>160</v>
      </c>
    </row>
    <row r="35" spans="1:2" x14ac:dyDescent="0.25">
      <c r="A35" s="12">
        <v>28001043</v>
      </c>
      <c r="B35" s="12" t="s">
        <v>161</v>
      </c>
    </row>
    <row r="36" spans="1:2" x14ac:dyDescent="0.25">
      <c r="A36" s="12">
        <v>28001271</v>
      </c>
      <c r="B36" s="12" t="s">
        <v>162</v>
      </c>
    </row>
    <row r="37" spans="1:2" x14ac:dyDescent="0.25">
      <c r="A37" s="12">
        <v>28000544</v>
      </c>
      <c r="B37" s="12" t="s">
        <v>163</v>
      </c>
    </row>
    <row r="38" spans="1:2" x14ac:dyDescent="0.25">
      <c r="A38" s="12">
        <v>28000456</v>
      </c>
      <c r="B38" s="12" t="s">
        <v>164</v>
      </c>
    </row>
    <row r="39" spans="1:2" x14ac:dyDescent="0.25">
      <c r="A39" s="12">
        <v>28001143</v>
      </c>
      <c r="B39" s="12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J40"/>
  <sheetViews>
    <sheetView workbookViewId="0">
      <selection activeCell="F4" sqref="F4"/>
    </sheetView>
  </sheetViews>
  <sheetFormatPr baseColWidth="10" defaultColWidth="9.140625" defaultRowHeight="15" x14ac:dyDescent="0.25"/>
  <cols>
    <col min="1" max="1" width="10.42578125" style="2" bestFit="1" customWidth="1"/>
    <col min="2" max="2" width="14.5703125" style="2" bestFit="1" customWidth="1"/>
    <col min="3" max="3" width="21.85546875" style="2" customWidth="1"/>
    <col min="4" max="4" width="9.140625" style="2"/>
    <col min="5" max="5" width="15.5703125" style="2" customWidth="1"/>
    <col min="6" max="6" width="15.5703125" style="10" customWidth="1"/>
    <col min="7" max="7" width="36.7109375" style="2" customWidth="1"/>
    <col min="8" max="8" width="3.7109375" style="2" customWidth="1"/>
    <col min="9" max="9" width="31.42578125" style="2" customWidth="1"/>
    <col min="10" max="10" width="77.85546875" style="2" bestFit="1" customWidth="1"/>
    <col min="11" max="16384" width="9.140625" style="2"/>
  </cols>
  <sheetData>
    <row r="1" spans="1:10" x14ac:dyDescent="0.25">
      <c r="A1" s="61" t="s">
        <v>120</v>
      </c>
      <c r="B1" s="62"/>
      <c r="C1" s="62"/>
    </row>
    <row r="2" spans="1:10" x14ac:dyDescent="0.25">
      <c r="A2" s="61" t="s">
        <v>121</v>
      </c>
      <c r="B2" s="62"/>
      <c r="C2" s="62"/>
    </row>
    <row r="3" spans="1:10" x14ac:dyDescent="0.25">
      <c r="A3" s="11" t="s">
        <v>122</v>
      </c>
      <c r="B3" s="11" t="s">
        <v>123</v>
      </c>
      <c r="C3" s="11" t="s">
        <v>124</v>
      </c>
      <c r="E3" s="1" t="s">
        <v>125</v>
      </c>
      <c r="F3" s="29"/>
    </row>
    <row r="4" spans="1:10" x14ac:dyDescent="0.25">
      <c r="A4" s="12">
        <v>28000546</v>
      </c>
      <c r="B4" s="6">
        <v>1457170</v>
      </c>
      <c r="C4" s="8">
        <v>0.49490000000000001</v>
      </c>
      <c r="E4" s="1" t="s">
        <v>126</v>
      </c>
      <c r="F4" s="34" t="e">
        <f>VLOOKUP(F3,Seiten!A2:B39,2,FALSE)</f>
        <v>#N/A</v>
      </c>
      <c r="G4" s="22" t="s">
        <v>171</v>
      </c>
      <c r="I4" s="31" t="str">
        <f>IFERROR(VLOOKUP(F3,Seiten!A2:B39,2,FALSE), "Seiten-ID nicht vorhanden!")</f>
        <v>Seiten-ID nicht vorhanden!</v>
      </c>
      <c r="J4" s="22" t="s">
        <v>203</v>
      </c>
    </row>
    <row r="5" spans="1:10" x14ac:dyDescent="0.25">
      <c r="A5" s="12">
        <v>28001169</v>
      </c>
      <c r="B5" s="6">
        <v>490190</v>
      </c>
      <c r="C5" s="13">
        <v>0.16650000000000001</v>
      </c>
      <c r="F5" s="2"/>
    </row>
    <row r="6" spans="1:10" x14ac:dyDescent="0.25">
      <c r="A6" s="12">
        <v>28000519</v>
      </c>
      <c r="B6" s="6">
        <v>163540</v>
      </c>
      <c r="C6" s="13">
        <v>5.5500000000000001E-2</v>
      </c>
      <c r="E6" s="15"/>
    </row>
    <row r="7" spans="1:10" x14ac:dyDescent="0.25">
      <c r="A7" s="12">
        <v>28000438</v>
      </c>
      <c r="B7" s="6">
        <v>117360</v>
      </c>
      <c r="C7" s="13">
        <v>3.9899999999999998E-2</v>
      </c>
      <c r="E7" s="15"/>
    </row>
    <row r="8" spans="1:10" x14ac:dyDescent="0.25">
      <c r="A8" s="12">
        <v>28000411</v>
      </c>
      <c r="B8" s="6">
        <v>75060</v>
      </c>
      <c r="C8" s="13">
        <v>2.5499999999999998E-2</v>
      </c>
      <c r="E8" s="15"/>
    </row>
    <row r="9" spans="1:10" x14ac:dyDescent="0.25">
      <c r="A9" s="12">
        <v>28000550</v>
      </c>
      <c r="B9" s="6">
        <v>74880</v>
      </c>
      <c r="C9" s="13">
        <v>2.5399999999999999E-2</v>
      </c>
      <c r="E9" s="15"/>
    </row>
    <row r="10" spans="1:10" x14ac:dyDescent="0.25">
      <c r="A10" s="12">
        <v>28000410</v>
      </c>
      <c r="B10" s="6">
        <v>61950</v>
      </c>
      <c r="C10" s="13">
        <v>2.1000000000000001E-2</v>
      </c>
      <c r="E10" s="15"/>
    </row>
    <row r="11" spans="1:10" x14ac:dyDescent="0.25">
      <c r="A11" s="12">
        <v>28000409</v>
      </c>
      <c r="B11" s="6">
        <v>48400</v>
      </c>
      <c r="C11" s="13">
        <v>1.6400000000000001E-2</v>
      </c>
      <c r="E11" s="15"/>
    </row>
    <row r="12" spans="1:10" x14ac:dyDescent="0.25">
      <c r="A12" s="12">
        <v>28000440</v>
      </c>
      <c r="B12" s="6">
        <v>33690</v>
      </c>
      <c r="C12" s="13">
        <v>1.14E-2</v>
      </c>
      <c r="E12" s="15"/>
    </row>
    <row r="13" spans="1:10" x14ac:dyDescent="0.25">
      <c r="A13" s="12">
        <v>28000520</v>
      </c>
      <c r="B13" s="6">
        <v>29380</v>
      </c>
      <c r="C13" s="13">
        <v>0.01</v>
      </c>
      <c r="E13" s="15"/>
    </row>
    <row r="14" spans="1:10" x14ac:dyDescent="0.25">
      <c r="A14" s="12">
        <v>28000522</v>
      </c>
      <c r="B14" s="6">
        <v>27460</v>
      </c>
      <c r="C14" s="13">
        <v>9.2999999999999992E-3</v>
      </c>
      <c r="E14" s="15"/>
    </row>
    <row r="15" spans="1:10" x14ac:dyDescent="0.25">
      <c r="A15" s="12">
        <v>28000441</v>
      </c>
      <c r="B15" s="6">
        <v>24760</v>
      </c>
      <c r="C15" s="13">
        <v>8.3999999999999995E-3</v>
      </c>
      <c r="E15" s="15"/>
    </row>
    <row r="16" spans="1:10" x14ac:dyDescent="0.25">
      <c r="A16" s="12">
        <v>28000442</v>
      </c>
      <c r="B16" s="6">
        <v>23900</v>
      </c>
      <c r="C16" s="13">
        <v>8.0999999999999996E-3</v>
      </c>
      <c r="E16" s="15"/>
    </row>
    <row r="17" spans="1:7" x14ac:dyDescent="0.25">
      <c r="A17" s="12">
        <v>28000451</v>
      </c>
      <c r="B17" s="6">
        <v>20240</v>
      </c>
      <c r="C17" s="13">
        <v>6.8999999999999999E-3</v>
      </c>
      <c r="E17" s="15"/>
    </row>
    <row r="18" spans="1:7" x14ac:dyDescent="0.25">
      <c r="A18" s="12">
        <v>28000443</v>
      </c>
      <c r="B18" s="6">
        <v>19070</v>
      </c>
      <c r="C18" s="13">
        <v>6.4999999999999997E-3</v>
      </c>
      <c r="F18" s="16"/>
    </row>
    <row r="19" spans="1:7" x14ac:dyDescent="0.25">
      <c r="A19" s="12">
        <v>28000437</v>
      </c>
      <c r="B19" s="6">
        <v>17660</v>
      </c>
      <c r="C19" s="13">
        <v>6.0000000000000001E-3</v>
      </c>
    </row>
    <row r="20" spans="1:7" x14ac:dyDescent="0.25">
      <c r="A20" s="12">
        <v>28000408</v>
      </c>
      <c r="B20" s="6">
        <v>16590</v>
      </c>
      <c r="C20" s="13">
        <v>5.5999999999999999E-3</v>
      </c>
      <c r="G20" s="17"/>
    </row>
    <row r="21" spans="1:7" x14ac:dyDescent="0.25">
      <c r="A21" s="12">
        <v>28000458</v>
      </c>
      <c r="B21" s="6">
        <v>15320</v>
      </c>
      <c r="C21" s="13">
        <v>5.1999999999999998E-3</v>
      </c>
    </row>
    <row r="22" spans="1:7" x14ac:dyDescent="0.25">
      <c r="A22" s="12">
        <v>28001191</v>
      </c>
      <c r="B22" s="6">
        <v>14940</v>
      </c>
      <c r="C22" s="13">
        <v>5.1000000000000004E-3</v>
      </c>
    </row>
    <row r="23" spans="1:7" x14ac:dyDescent="0.25">
      <c r="A23" s="12">
        <v>28001718</v>
      </c>
      <c r="B23" s="6">
        <v>13870</v>
      </c>
      <c r="C23" s="13">
        <v>4.7000000000000002E-3</v>
      </c>
    </row>
    <row r="24" spans="1:7" x14ac:dyDescent="0.25">
      <c r="A24" s="12">
        <v>28000523</v>
      </c>
      <c r="B24" s="6">
        <v>13650</v>
      </c>
      <c r="C24" s="13">
        <v>4.5999999999999999E-3</v>
      </c>
    </row>
    <row r="25" spans="1:7" x14ac:dyDescent="0.25">
      <c r="A25" s="12">
        <v>28000524</v>
      </c>
      <c r="B25" s="6">
        <v>13630</v>
      </c>
      <c r="C25" s="13">
        <v>4.5999999999999999E-3</v>
      </c>
    </row>
    <row r="26" spans="1:7" x14ac:dyDescent="0.25">
      <c r="A26" s="12">
        <v>28001043</v>
      </c>
      <c r="B26" s="6">
        <v>13450</v>
      </c>
      <c r="C26" s="13">
        <v>4.5999999999999999E-3</v>
      </c>
    </row>
    <row r="27" spans="1:7" x14ac:dyDescent="0.25">
      <c r="A27" s="12">
        <v>28001271</v>
      </c>
      <c r="B27" s="6">
        <v>11310</v>
      </c>
      <c r="C27" s="13">
        <v>3.8E-3</v>
      </c>
    </row>
    <row r="28" spans="1:7" x14ac:dyDescent="0.25">
      <c r="A28" s="12">
        <v>28000911</v>
      </c>
      <c r="B28" s="6">
        <v>11190</v>
      </c>
      <c r="C28" s="13">
        <v>3.8E-3</v>
      </c>
    </row>
    <row r="29" spans="1:7" x14ac:dyDescent="0.25">
      <c r="A29" s="12">
        <v>28001616</v>
      </c>
      <c r="B29" s="6">
        <v>10900</v>
      </c>
      <c r="C29" s="13">
        <v>3.7000000000000002E-3</v>
      </c>
    </row>
    <row r="30" spans="1:7" x14ac:dyDescent="0.25">
      <c r="A30" s="12">
        <v>28000413</v>
      </c>
      <c r="B30" s="6">
        <v>10720</v>
      </c>
      <c r="C30" s="13">
        <v>3.5999999999999999E-3</v>
      </c>
    </row>
    <row r="31" spans="1:7" x14ac:dyDescent="0.25">
      <c r="A31" s="12">
        <v>28000543</v>
      </c>
      <c r="B31" s="6">
        <v>9770</v>
      </c>
      <c r="C31" s="13">
        <v>3.3E-3</v>
      </c>
    </row>
    <row r="32" spans="1:7" x14ac:dyDescent="0.25">
      <c r="A32" s="12">
        <v>28000544</v>
      </c>
      <c r="B32" s="6">
        <v>9660</v>
      </c>
      <c r="C32" s="13">
        <v>3.3E-3</v>
      </c>
    </row>
    <row r="33" spans="1:3" x14ac:dyDescent="0.25">
      <c r="A33" s="12">
        <v>28000456</v>
      </c>
      <c r="B33" s="6">
        <v>9490</v>
      </c>
      <c r="C33" s="13">
        <v>3.2000000000000002E-3</v>
      </c>
    </row>
    <row r="34" spans="1:3" x14ac:dyDescent="0.25">
      <c r="A34" s="12">
        <v>28000961</v>
      </c>
      <c r="B34" s="6">
        <v>8450</v>
      </c>
      <c r="C34" s="13">
        <v>2.8999999999999998E-3</v>
      </c>
    </row>
    <row r="35" spans="1:3" x14ac:dyDescent="0.25">
      <c r="A35" s="12">
        <v>28000445</v>
      </c>
      <c r="B35" s="6">
        <v>6670</v>
      </c>
      <c r="C35" s="13">
        <v>2.3E-3</v>
      </c>
    </row>
    <row r="36" spans="1:3" x14ac:dyDescent="0.25">
      <c r="A36" s="12">
        <v>28001170</v>
      </c>
      <c r="B36" s="6">
        <v>5520</v>
      </c>
      <c r="C36" s="13">
        <v>1.9E-3</v>
      </c>
    </row>
    <row r="37" spans="1:3" x14ac:dyDescent="0.25">
      <c r="A37" s="12">
        <v>28000399</v>
      </c>
      <c r="B37" s="6">
        <v>5500</v>
      </c>
      <c r="C37" s="13">
        <v>1.9E-3</v>
      </c>
    </row>
    <row r="38" spans="1:3" x14ac:dyDescent="0.25">
      <c r="A38" s="12">
        <v>28001402</v>
      </c>
      <c r="B38" s="6">
        <v>4360</v>
      </c>
      <c r="C38" s="13">
        <v>1.5E-3</v>
      </c>
    </row>
    <row r="39" spans="1:3" x14ac:dyDescent="0.25">
      <c r="A39" s="12">
        <v>28001300</v>
      </c>
      <c r="B39" s="6">
        <v>4360</v>
      </c>
      <c r="C39" s="13">
        <v>1.5E-3</v>
      </c>
    </row>
    <row r="40" spans="1:3" x14ac:dyDescent="0.25">
      <c r="A40" s="12">
        <v>28001450</v>
      </c>
      <c r="B40" s="6">
        <v>4350</v>
      </c>
      <c r="C40" s="13">
        <v>1.5E-3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0:F25"/>
  <sheetViews>
    <sheetView topLeftCell="A19" workbookViewId="0">
      <selection activeCell="F21" sqref="F21"/>
    </sheetView>
  </sheetViews>
  <sheetFormatPr baseColWidth="10" defaultColWidth="11.42578125" defaultRowHeight="15" x14ac:dyDescent="0.25"/>
  <cols>
    <col min="1" max="1" width="11.42578125" style="2"/>
    <col min="2" max="2" width="11.85546875" style="2" bestFit="1" customWidth="1"/>
    <col min="3" max="16384" width="11.42578125" style="2"/>
  </cols>
  <sheetData>
    <row r="20" spans="2:6" x14ac:dyDescent="0.25">
      <c r="B20" s="17" t="s">
        <v>167</v>
      </c>
      <c r="C20" s="2" t="s">
        <v>166</v>
      </c>
      <c r="E20" s="1" t="s">
        <v>167</v>
      </c>
      <c r="F20" s="31"/>
    </row>
    <row r="21" spans="2:6" x14ac:dyDescent="0.25">
      <c r="B21" s="2">
        <v>1</v>
      </c>
      <c r="C21" s="7">
        <v>0</v>
      </c>
      <c r="E21" s="1" t="s">
        <v>166</v>
      </c>
      <c r="F21" s="28"/>
    </row>
    <row r="22" spans="2:6" x14ac:dyDescent="0.25">
      <c r="B22" s="2">
        <v>10</v>
      </c>
      <c r="C22" s="7">
        <v>0.03</v>
      </c>
    </row>
    <row r="23" spans="2:6" x14ac:dyDescent="0.25">
      <c r="B23" s="2">
        <v>100</v>
      </c>
      <c r="C23" s="7">
        <v>0.06</v>
      </c>
    </row>
    <row r="24" spans="2:6" x14ac:dyDescent="0.25">
      <c r="B24" s="2">
        <v>1000</v>
      </c>
      <c r="C24" s="7">
        <v>0.09</v>
      </c>
    </row>
    <row r="25" spans="2:6" x14ac:dyDescent="0.25">
      <c r="B25" s="2">
        <v>10000</v>
      </c>
      <c r="C25" s="7">
        <v>0.12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B20:G25"/>
  <sheetViews>
    <sheetView topLeftCell="A19" workbookViewId="0">
      <selection activeCell="F21" sqref="F21"/>
    </sheetView>
  </sheetViews>
  <sheetFormatPr baseColWidth="10" defaultColWidth="11.42578125" defaultRowHeight="15" x14ac:dyDescent="0.25"/>
  <cols>
    <col min="1" max="1" width="11.42578125" style="2"/>
    <col min="2" max="2" width="11.85546875" style="2" bestFit="1" customWidth="1"/>
    <col min="3" max="6" width="11.42578125" style="2"/>
    <col min="7" max="7" width="30.85546875" style="2" bestFit="1" customWidth="1"/>
    <col min="8" max="16384" width="11.42578125" style="2"/>
  </cols>
  <sheetData>
    <row r="20" spans="2:7" ht="15.75" thickBot="1" x14ac:dyDescent="0.3">
      <c r="B20" s="17" t="s">
        <v>167</v>
      </c>
      <c r="C20" s="2" t="s">
        <v>166</v>
      </c>
      <c r="E20" s="1" t="s">
        <v>167</v>
      </c>
      <c r="F20" s="2">
        <v>11</v>
      </c>
    </row>
    <row r="21" spans="2:7" ht="15.75" thickBot="1" x14ac:dyDescent="0.3">
      <c r="B21" s="2">
        <v>1</v>
      </c>
      <c r="C21" s="7">
        <v>0</v>
      </c>
      <c r="E21" s="1" t="s">
        <v>166</v>
      </c>
      <c r="F21" s="21">
        <f>VLOOKUP(F20,B21:C25,2,TRUE)</f>
        <v>0.03</v>
      </c>
      <c r="G21" s="22" t="s">
        <v>172</v>
      </c>
    </row>
    <row r="22" spans="2:7" x14ac:dyDescent="0.25">
      <c r="B22" s="2">
        <v>10</v>
      </c>
      <c r="C22" s="7">
        <v>0.03</v>
      </c>
    </row>
    <row r="23" spans="2:7" x14ac:dyDescent="0.25">
      <c r="B23" s="2">
        <v>100</v>
      </c>
      <c r="C23" s="7">
        <v>0.06</v>
      </c>
    </row>
    <row r="24" spans="2:7" x14ac:dyDescent="0.25">
      <c r="B24" s="2">
        <v>1000</v>
      </c>
      <c r="C24" s="7">
        <v>0.09</v>
      </c>
    </row>
    <row r="25" spans="2:7" x14ac:dyDescent="0.25">
      <c r="B25" s="2">
        <v>10000</v>
      </c>
      <c r="C25" s="7">
        <v>0.12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</vt:i4>
      </vt:variant>
    </vt:vector>
  </HeadingPairs>
  <TitlesOfParts>
    <vt:vector size="18" baseType="lpstr">
      <vt:lpstr>Ersatzteile</vt:lpstr>
      <vt:lpstr>Ersatzteile Lösung</vt:lpstr>
      <vt:lpstr>Steuertabelle</vt:lpstr>
      <vt:lpstr>Steuertabelle Lösung</vt:lpstr>
      <vt:lpstr>Seitenaufrufe</vt:lpstr>
      <vt:lpstr>Seiten</vt:lpstr>
      <vt:lpstr>Seitenaufrufe Lösung</vt:lpstr>
      <vt:lpstr>Mengenrabatte</vt:lpstr>
      <vt:lpstr>Mengenrabatte Lösung</vt:lpstr>
      <vt:lpstr>Auswertung</vt:lpstr>
      <vt:lpstr>Auswertung Lösung</vt:lpstr>
      <vt:lpstr>VERGLEICH</vt:lpstr>
      <vt:lpstr>VERGLEICH Lösung</vt:lpstr>
      <vt:lpstr>WVERWEIS+VERGLEICH</vt:lpstr>
      <vt:lpstr>WVERWEIS+VERGLEICH Lösung</vt:lpstr>
      <vt:lpstr>SVERWEIS+VERGLEICH-a</vt:lpstr>
      <vt:lpstr>SVERWEIS+VERGLEICH-b </vt:lpstr>
      <vt:lpstr>Steuertabelle2</vt:lpstr>
    </vt:vector>
  </TitlesOfParts>
  <Company>MUL/Zentraler Informatikdienst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</dc:title>
  <dc:subject>Verweis-Funktionen</dc:subject>
  <dc:creator>ZID/Dagmar Serb</dc:creator>
  <cp:keywords>Übungsdatei</cp:keywords>
  <cp:lastModifiedBy>Dagmar Kriebernik</cp:lastModifiedBy>
  <dcterms:created xsi:type="dcterms:W3CDTF">2011-11-14T08:32:48Z</dcterms:created>
  <dcterms:modified xsi:type="dcterms:W3CDTF">2020-06-03T09:39:27Z</dcterms:modified>
  <cp:category>Schulungen</cp:category>
  <cp:contentStatus>V.01</cp:contentStatus>
</cp:coreProperties>
</file>