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03 Fortgeschritten\Uebungsdateien\"/>
    </mc:Choice>
  </mc:AlternateContent>
  <xr:revisionPtr revIDLastSave="0" documentId="13_ncr:1_{A65D213C-34D4-4163-B2DA-1A8A0BB422CC}" xr6:coauthVersionLast="36" xr6:coauthVersionMax="36" xr10:uidLastSave="{00000000-0000-0000-0000-000000000000}"/>
  <bookViews>
    <workbookView xWindow="-3390" yWindow="285" windowWidth="24780" windowHeight="11130" tabRatio="814" xr2:uid="{00000000-000D-0000-FFFF-FFFF00000000}"/>
  </bookViews>
  <sheets>
    <sheet name="Sparplan " sheetId="9" r:id="rId1"/>
    <sheet name="Sparplan  Lösung" sheetId="14" r:id="rId2"/>
    <sheet name="Szenariobericht" sheetId="15" r:id="rId3"/>
    <sheet name="Ergebnisplanung" sheetId="10" r:id="rId4"/>
    <sheet name="Ergebnisplanung Lösung" sheetId="13" r:id="rId5"/>
    <sheet name="Szenariobericht Ergebnisplanung" sheetId="12" r:id="rId6"/>
    <sheet name="Zielwertsuche" sheetId="1" r:id="rId7"/>
    <sheet name="Zielwertsuche Lösung" sheetId="16" r:id="rId8"/>
  </sheets>
  <definedNames>
    <definedName name="Absatzmenge" localSheetId="4">'Ergebnisplanung Lösung'!$B$4</definedName>
    <definedName name="Absatzmenge">Ergebnisplanung!$B$4</definedName>
    <definedName name="Auszahlung" localSheetId="0">'Sparplan '!$B$14</definedName>
    <definedName name="Auszahlung" localSheetId="1">'Sparplan  Lösung'!$B$14</definedName>
    <definedName name="Auszahlung">#REF!</definedName>
    <definedName name="EKPreis1" localSheetId="4">'Ergebnisplanung Lösung'!$B$7</definedName>
    <definedName name="EKPreis1">Ergebnisplanung!$B$7</definedName>
    <definedName name="EKPreis2" localSheetId="4">'Ergebnisplanung Lösung'!$B$10</definedName>
    <definedName name="EKPreis2">Ergebnisplanung!$B$10</definedName>
    <definedName name="Ergebnis" localSheetId="4">'Ergebnisplanung Lösung'!$B$27</definedName>
    <definedName name="Ergebnis">Ergebnisplanung!$B$27</definedName>
    <definedName name="KEST" localSheetId="0">'Sparplan '!$B$5</definedName>
    <definedName name="KEST" localSheetId="1">'Sparplan  Lösung'!$B$5</definedName>
    <definedName name="KEST">#REF!</definedName>
    <definedName name="Lagerung" localSheetId="4">'Ergebnisplanung Lösung'!$B$26</definedName>
    <definedName name="Lagerung">Ergebnisplanung!$B$26</definedName>
    <definedName name="Lohn1" localSheetId="4">'Ergebnisplanung Lösung'!$B$15</definedName>
    <definedName name="Lohn1">Ergebnisplanung!$B$15</definedName>
    <definedName name="Lohn2" localSheetId="4">'Ergebnisplanung Lösung'!$B$18</definedName>
    <definedName name="Lohn2">Ergebnisplanung!$B$18</definedName>
    <definedName name="Lohn3" localSheetId="4">'Ergebnisplanung Lösung'!$B$21</definedName>
    <definedName name="Lohn3">Ergebnisplanung!$B$21</definedName>
    <definedName name="Material1">Ergebnisplanung!$B$6</definedName>
    <definedName name="Material2">Ergebnisplanung!$B$9</definedName>
    <definedName name="Materialkosten">Ergebnisplanung!$B$5</definedName>
    <definedName name="Menge1" localSheetId="4">'Ergebnisplanung Lösung'!$B$8</definedName>
    <definedName name="Menge1">Ergebnisplanung!$B$8</definedName>
    <definedName name="Menge2" localSheetId="4">'Ergebnisplanung Lösung'!$B$11</definedName>
    <definedName name="Menge2">Ergebnisplanung!$B$11</definedName>
    <definedName name="Mitarbeiter1">Ergebnisplanung!$B$13</definedName>
    <definedName name="Mitarbeiter2">Ergebnisplanung!$B$16</definedName>
    <definedName name="Mitarbeiter3">Ergebnisplanung!$B$19</definedName>
    <definedName name="Nettoertrag" localSheetId="0">'Sparplan '!$B$15</definedName>
    <definedName name="Nettoertrag" localSheetId="1">'Sparplan  Lösung'!$B$15</definedName>
    <definedName name="Nettoertrag">#REF!</definedName>
    <definedName name="Spareinlage" localSheetId="0">'Sparplan '!$B$3</definedName>
    <definedName name="Spareinlage" localSheetId="1">'Sparplan  Lösung'!$B$3</definedName>
    <definedName name="Spareinlage">#REF!</definedName>
    <definedName name="Stunden1" localSheetId="4">'Ergebnisplanung Lösung'!$B$14</definedName>
    <definedName name="Stunden1">Ergebnisplanung!$B$14</definedName>
    <definedName name="Stunden2" localSheetId="4">'Ergebnisplanung Lösung'!$B$17</definedName>
    <definedName name="Stunden2">Ergebnisplanung!$B$17</definedName>
    <definedName name="Stunden3" localSheetId="4">'Ergebnisplanung Lösung'!$B$20</definedName>
    <definedName name="Stunden3">Ergebnisplanung!$B$20</definedName>
    <definedName name="Transport" localSheetId="4">'Ergebnisplanung Lösung'!$B$24</definedName>
    <definedName name="Transport">Ergebnisplanung!$B$24</definedName>
    <definedName name="Umsatz">Ergebnisplanung!$B$2</definedName>
    <definedName name="Verkaufspreis" localSheetId="4">'Ergebnisplanung Lösung'!$B$3</definedName>
    <definedName name="Verkaufspreis">Ergebnisplanung!$B$3</definedName>
    <definedName name="Verpackung" localSheetId="4">'Ergebnisplanung Lösung'!$B$23</definedName>
    <definedName name="Verpackung">Ergebnisplanung!$B$23</definedName>
    <definedName name="Versicherung" localSheetId="4">'Ergebnisplanung Lösung'!$B$25</definedName>
    <definedName name="Versicherung">Ergebnisplanung!$B$25</definedName>
    <definedName name="Zinssatz" localSheetId="0">'Sparplan '!$B$4</definedName>
    <definedName name="Zinssatz" localSheetId="1">'Sparplan  Lösung'!$B$4</definedName>
    <definedName name="Zinssatz">#REF!</definedName>
  </definedNames>
  <calcPr calcId="191029"/>
</workbook>
</file>

<file path=xl/calcChain.xml><?xml version="1.0" encoding="utf-8"?>
<calcChain xmlns="http://schemas.openxmlformats.org/spreadsheetml/2006/main">
  <c r="H20" i="16" l="1"/>
  <c r="B20" i="16"/>
  <c r="D4" i="16"/>
  <c r="E4" i="16" s="1"/>
  <c r="B5" i="16" s="1"/>
  <c r="B7" i="14"/>
  <c r="B8" i="14" s="1"/>
  <c r="B9" i="14" s="1"/>
  <c r="B10" i="14" s="1"/>
  <c r="B11" i="14" s="1"/>
  <c r="B12" i="14" s="1"/>
  <c r="B14" i="14" s="1"/>
  <c r="B15" i="14" s="1"/>
  <c r="D5" i="16" l="1"/>
  <c r="E5" i="16" s="1"/>
  <c r="B6" i="16" s="1"/>
  <c r="B22" i="13"/>
  <c r="B19" i="13"/>
  <c r="B12" i="13" s="1"/>
  <c r="B16" i="13"/>
  <c r="B13" i="13"/>
  <c r="B9" i="13"/>
  <c r="B6" i="13"/>
  <c r="B2" i="13"/>
  <c r="D6" i="16" l="1"/>
  <c r="E6" i="16" s="1"/>
  <c r="B7" i="16" s="1"/>
  <c r="B5" i="13"/>
  <c r="B27" i="13"/>
  <c r="B2" i="10"/>
  <c r="B22" i="10"/>
  <c r="B19" i="10"/>
  <c r="B16" i="10"/>
  <c r="B12" i="10" s="1"/>
  <c r="B13" i="10"/>
  <c r="B9" i="10"/>
  <c r="B6" i="10"/>
  <c r="D7" i="16" l="1"/>
  <c r="E7" i="16" s="1"/>
  <c r="B8" i="16" s="1"/>
  <c r="B5" i="10"/>
  <c r="B27" i="10" s="1"/>
  <c r="B7" i="9"/>
  <c r="B8" i="9" s="1"/>
  <c r="B9" i="9" s="1"/>
  <c r="B10" i="9" s="1"/>
  <c r="B11" i="9" s="1"/>
  <c r="D8" i="16" l="1"/>
  <c r="E8" i="16" s="1"/>
  <c r="B9" i="16" s="1"/>
  <c r="B12" i="9"/>
  <c r="B14" i="9" s="1"/>
  <c r="B15" i="9" s="1"/>
  <c r="D9" i="16" l="1"/>
  <c r="E9" i="16" s="1"/>
  <c r="B10" i="16" s="1"/>
  <c r="B20" i="1"/>
  <c r="D4" i="1"/>
  <c r="E4" i="1" s="1"/>
  <c r="D10" i="16" l="1"/>
  <c r="E10" i="16" s="1"/>
  <c r="B11" i="16" s="1"/>
  <c r="B5" i="1"/>
  <c r="D11" i="16" l="1"/>
  <c r="E11" i="16"/>
  <c r="B12" i="16" s="1"/>
  <c r="D5" i="1"/>
  <c r="E5" i="1" s="1"/>
  <c r="B6" i="1" s="1"/>
  <c r="D6" i="1" s="1"/>
  <c r="E6" i="1" s="1"/>
  <c r="B7" i="1" s="1"/>
  <c r="D12" i="16" l="1"/>
  <c r="E12" i="16" s="1"/>
  <c r="B13" i="16" s="1"/>
  <c r="D7" i="1"/>
  <c r="E7" i="1" s="1"/>
  <c r="B8" i="1" s="1"/>
  <c r="D13" i="16" l="1"/>
  <c r="E13" i="16" s="1"/>
  <c r="D8" i="1"/>
  <c r="E8" i="1" s="1"/>
  <c r="B9" i="1" s="1"/>
  <c r="D9" i="1" l="1"/>
  <c r="E9" i="1" s="1"/>
  <c r="B10" i="1" s="1"/>
  <c r="D10" i="1" l="1"/>
  <c r="E10" i="1" s="1"/>
  <c r="B11" i="1" s="1"/>
  <c r="D11" i="1" l="1"/>
  <c r="E11" i="1" s="1"/>
  <c r="B12" i="1" s="1"/>
  <c r="D12" i="1" l="1"/>
  <c r="E12" i="1" s="1"/>
  <c r="B13" i="1" s="1"/>
  <c r="D13" i="1" l="1"/>
  <c r="E13" i="1" s="1"/>
</calcChain>
</file>

<file path=xl/sharedStrings.xml><?xml version="1.0" encoding="utf-8"?>
<sst xmlns="http://schemas.openxmlformats.org/spreadsheetml/2006/main" count="152" uniqueCount="77">
  <si>
    <t>Verkaufspreis</t>
  </si>
  <si>
    <t>Umsatz</t>
  </si>
  <si>
    <t>Stück verkauft</t>
  </si>
  <si>
    <t xml:space="preserve"> Verkaufszahlen</t>
  </si>
  <si>
    <r>
      <t xml:space="preserve">Ein </t>
    </r>
    <r>
      <rPr>
        <b/>
        <sz val="14"/>
        <color rgb="FFC00000"/>
        <rFont val="Calibri"/>
        <family val="2"/>
        <scheme val="minor"/>
      </rPr>
      <t>Umsatz</t>
    </r>
    <r>
      <rPr>
        <sz val="14"/>
        <color rgb="FFC00000"/>
        <rFont val="Calibri"/>
        <family val="2"/>
        <scheme val="minor"/>
      </rPr>
      <t xml:space="preserve"> </t>
    </r>
    <r>
      <rPr>
        <sz val="14"/>
        <color rgb="FF000000"/>
        <rFont val="Calibri"/>
        <family val="2"/>
        <scheme val="minor"/>
      </rPr>
      <t xml:space="preserve">von </t>
    </r>
    <r>
      <rPr>
        <b/>
        <sz val="14"/>
        <color rgb="FFC00000"/>
        <rFont val="Calibri"/>
        <family val="2"/>
        <scheme val="minor"/>
      </rPr>
      <t xml:space="preserve">€ 300.000 </t>
    </r>
    <r>
      <rPr>
        <sz val="14"/>
        <color rgb="FF000000"/>
        <rFont val="Calibri"/>
        <family val="2"/>
        <scheme val="minor"/>
      </rPr>
      <t>soll erreicht werden:</t>
    </r>
  </si>
  <si>
    <t>Jahr</t>
  </si>
  <si>
    <t>Kapital</t>
  </si>
  <si>
    <t>Guthaben</t>
  </si>
  <si>
    <t>Zinsen</t>
  </si>
  <si>
    <t>Zinssatz</t>
  </si>
  <si>
    <t>Spareinlage:</t>
  </si>
  <si>
    <t>Zinssatz:</t>
  </si>
  <si>
    <t>Auszahlung:</t>
  </si>
  <si>
    <t>Auszahlung</t>
  </si>
  <si>
    <t>KEST</t>
  </si>
  <si>
    <t>Spareinlage</t>
  </si>
  <si>
    <t>SPARPLAN</t>
  </si>
  <si>
    <t>Ausgangswerte</t>
  </si>
  <si>
    <t>Höhere Spareinlage</t>
  </si>
  <si>
    <t>Ohne KEST</t>
  </si>
  <si>
    <t>Szenariobericht</t>
  </si>
  <si>
    <t>Veränderbare Zellen:</t>
  </si>
  <si>
    <t>Aktuelle Werte:</t>
  </si>
  <si>
    <t>Ergebniszellen:</t>
  </si>
  <si>
    <t>Hinweis: Die Aktuelle Wertespalte repräsentiert die Werte der veränderbaren</t>
  </si>
  <si>
    <t>Zellen zum Zeitpunkt, als der Szenariobericht erstellt wurde. Veränderbare Zellen</t>
  </si>
  <si>
    <t>für Szenarien sind in grau hervorgehoben.</t>
  </si>
  <si>
    <t>KEST:</t>
  </si>
  <si>
    <t>Nettoertrag:</t>
  </si>
  <si>
    <t>Höherer Zinssatz</t>
  </si>
  <si>
    <t>Nettoertrag</t>
  </si>
  <si>
    <t>Übung 1</t>
  </si>
  <si>
    <t>Übung 2</t>
  </si>
  <si>
    <t>Ergebnisplanung</t>
  </si>
  <si>
    <t>VK-Preis</t>
  </si>
  <si>
    <t>Absatzmenge</t>
  </si>
  <si>
    <t>Materialkosten</t>
  </si>
  <si>
    <t>EK-Preis</t>
  </si>
  <si>
    <t>Menge/Stk.</t>
  </si>
  <si>
    <t>Material 1</t>
  </si>
  <si>
    <t>Material 2</t>
  </si>
  <si>
    <t>Personalkosten</t>
  </si>
  <si>
    <t>Mitarbeiter 1</t>
  </si>
  <si>
    <t>Std./Stk.</t>
  </si>
  <si>
    <t>Lohn/Std.</t>
  </si>
  <si>
    <t>Mitarbeiter 2</t>
  </si>
  <si>
    <t>Mitarbeiter 3</t>
  </si>
  <si>
    <t>Sonstige Kosten</t>
  </si>
  <si>
    <t>Verpackung/Stk.</t>
  </si>
  <si>
    <t>Transport/Stk.</t>
  </si>
  <si>
    <t>Versicherung/Stk.</t>
  </si>
  <si>
    <t>Lagerung/Stk.</t>
  </si>
  <si>
    <t>Ergebnis</t>
  </si>
  <si>
    <t>Transport</t>
  </si>
  <si>
    <t>Versicherung</t>
  </si>
  <si>
    <t>Lagerung</t>
  </si>
  <si>
    <t>Erstellt von ZID/Dagmar Serb am 13.04.2012</t>
  </si>
  <si>
    <t>EKPreis1</t>
  </si>
  <si>
    <t>Menge1</t>
  </si>
  <si>
    <t>EKPreis2</t>
  </si>
  <si>
    <t>Menge2</t>
  </si>
  <si>
    <t>Stunden1</t>
  </si>
  <si>
    <t>Lohn1</t>
  </si>
  <si>
    <t>Stunden2</t>
  </si>
  <si>
    <t>Lohn2</t>
  </si>
  <si>
    <t>Stunden3</t>
  </si>
  <si>
    <t>Lohn3</t>
  </si>
  <si>
    <t>Verpackung</t>
  </si>
  <si>
    <t xml:space="preserve">Erhöhte Absatzmenge </t>
  </si>
  <si>
    <t>Erstellt von ZID/Dagmar Serb am 13.04.2012
Modifiziert von ZID/Dagmar Serb am 13.04.2012</t>
  </si>
  <si>
    <t>Reduzierte Löhne</t>
  </si>
  <si>
    <t>Reduzierte Verpackung</t>
  </si>
  <si>
    <t>Höherer VK-Preis</t>
  </si>
  <si>
    <t>=B24*B25</t>
  </si>
  <si>
    <t>Erstellt von Dagmar Serb am 03.04.2019</t>
  </si>
  <si>
    <t>=B13+D13</t>
  </si>
  <si>
    <t>Nach 10 Jahren und einer 4%igen Verzinsung soll ein Ertrag von 10.000 Euro erwirtschaftet werden. Wie hoch ist das benötigte Start-Kapital?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</si>
</sst>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7" formatCode="0.0%"/>
    <numFmt numFmtId="168" formatCode="0.0%\ &quot;p.a.&quot;"/>
    <numFmt numFmtId="169" formatCode="0%\ &quot;p.a.&quot;"/>
    <numFmt numFmtId="170" formatCode="_-[$€-C07]\ * #,##0.00_-;\-[$€-C07]\ * #,##0.00_-;_-[$€-C07]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 tint="-0.14999847407452621"/>
      <name val="Calibri"/>
      <family val="2"/>
      <scheme val="minor"/>
    </font>
    <font>
      <sz val="20"/>
      <color theme="0" tint="-0.1499984740745262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0" tint="-0.1499984740745262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800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2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3" fillId="4" borderId="0" applyNumberFormat="0" applyBorder="0" applyAlignment="0" applyProtection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</cellStyleXfs>
  <cellXfs count="72">
    <xf numFmtId="0" fontId="0" fillId="0" borderId="0" xfId="0"/>
    <xf numFmtId="44" fontId="0" fillId="0" borderId="0" xfId="1" applyFont="1"/>
    <xf numFmtId="0" fontId="3" fillId="3" borderId="0" xfId="3"/>
    <xf numFmtId="0" fontId="0" fillId="0" borderId="2" xfId="0" applyBorder="1"/>
    <xf numFmtId="164" fontId="0" fillId="0" borderId="0" xfId="1" applyNumberFormat="1" applyFont="1"/>
    <xf numFmtId="164" fontId="0" fillId="0" borderId="3" xfId="1" applyNumberFormat="1" applyFont="1" applyBorder="1"/>
    <xf numFmtId="0" fontId="4" fillId="0" borderId="0" xfId="0" applyFont="1"/>
    <xf numFmtId="3" fontId="0" fillId="0" borderId="0" xfId="1" applyNumberFormat="1" applyFont="1"/>
    <xf numFmtId="49" fontId="2" fillId="2" borderId="1" xfId="2" applyNumberFormat="1"/>
    <xf numFmtId="0" fontId="5" fillId="0" borderId="0" xfId="0" applyFont="1"/>
    <xf numFmtId="9" fontId="0" fillId="0" borderId="0" xfId="4" applyFont="1"/>
    <xf numFmtId="44" fontId="0" fillId="0" borderId="0" xfId="0" applyNumberFormat="1"/>
    <xf numFmtId="0" fontId="0" fillId="0" borderId="0" xfId="0" applyAlignment="1">
      <alignment horizontal="center"/>
    </xf>
    <xf numFmtId="0" fontId="3" fillId="4" borderId="0" xfId="5" applyAlignment="1">
      <alignment horizontal="center" vertical="center"/>
    </xf>
    <xf numFmtId="0" fontId="3" fillId="4" borderId="0" xfId="5" applyAlignment="1">
      <alignment horizontal="center"/>
    </xf>
    <xf numFmtId="44" fontId="0" fillId="0" borderId="4" xfId="0" applyNumberFormat="1" applyBorder="1"/>
    <xf numFmtId="167" fontId="0" fillId="0" borderId="0" xfId="4" applyNumberFormat="1" applyFont="1" applyAlignment="1">
      <alignment horizontal="center"/>
    </xf>
    <xf numFmtId="0" fontId="8" fillId="0" borderId="0" xfId="0" applyFont="1" applyAlignment="1"/>
    <xf numFmtId="44" fontId="0" fillId="0" borderId="4" xfId="1" applyFont="1" applyBorder="1"/>
    <xf numFmtId="0" fontId="11" fillId="0" borderId="0" xfId="0" applyFont="1"/>
    <xf numFmtId="0" fontId="9" fillId="8" borderId="0" xfId="0" applyFont="1" applyFill="1"/>
    <xf numFmtId="170" fontId="10" fillId="8" borderId="0" xfId="0" applyNumberFormat="1" applyFont="1" applyFill="1"/>
    <xf numFmtId="44" fontId="10" fillId="8" borderId="0" xfId="1" applyFont="1" applyFill="1"/>
    <xf numFmtId="0" fontId="13" fillId="8" borderId="0" xfId="0" applyFont="1" applyFill="1"/>
    <xf numFmtId="0" fontId="12" fillId="8" borderId="0" xfId="0" applyFont="1" applyFill="1"/>
    <xf numFmtId="17" fontId="11" fillId="9" borderId="0" xfId="0" applyNumberFormat="1" applyFont="1" applyFill="1" applyAlignment="1">
      <alignment horizontal="left"/>
    </xf>
    <xf numFmtId="170" fontId="11" fillId="9" borderId="0" xfId="0" applyNumberFormat="1" applyFont="1" applyFill="1"/>
    <xf numFmtId="0" fontId="11" fillId="10" borderId="0" xfId="0" applyFont="1" applyFill="1"/>
    <xf numFmtId="44" fontId="11" fillId="10" borderId="0" xfId="1" applyFont="1" applyFill="1"/>
    <xf numFmtId="168" fontId="11" fillId="10" borderId="0" xfId="4" applyNumberFormat="1" applyFont="1" applyFill="1"/>
    <xf numFmtId="169" fontId="11" fillId="10" borderId="0" xfId="4" applyNumberFormat="1" applyFont="1" applyFill="1"/>
    <xf numFmtId="0" fontId="14" fillId="0" borderId="0" xfId="0" applyFont="1"/>
    <xf numFmtId="43" fontId="0" fillId="0" borderId="0" xfId="6" applyFont="1"/>
    <xf numFmtId="0" fontId="16" fillId="4" borderId="0" xfId="5" applyFont="1"/>
    <xf numFmtId="43" fontId="14" fillId="0" borderId="0" xfId="6" applyFont="1"/>
    <xf numFmtId="43" fontId="14" fillId="0" borderId="0" xfId="0" applyNumberFormat="1" applyFont="1"/>
    <xf numFmtId="43" fontId="17" fillId="11" borderId="0" xfId="7" applyNumberFormat="1" applyFont="1"/>
    <xf numFmtId="0" fontId="17" fillId="11" borderId="0" xfId="7" applyFont="1"/>
    <xf numFmtId="0" fontId="18" fillId="4" borderId="0" xfId="5" applyFont="1"/>
    <xf numFmtId="43" fontId="19" fillId="4" borderId="0" xfId="5" applyNumberFormat="1" applyFont="1"/>
    <xf numFmtId="0" fontId="0" fillId="0" borderId="0" xfId="0" applyFill="1" applyBorder="1" applyAlignment="1"/>
    <xf numFmtId="43" fontId="0" fillId="0" borderId="0" xfId="0" applyNumberFormat="1" applyFill="1" applyBorder="1" applyAlignment="1"/>
    <xf numFmtId="43" fontId="0" fillId="0" borderId="6" xfId="0" applyNumberFormat="1" applyFill="1" applyBorder="1" applyAlignment="1"/>
    <xf numFmtId="0" fontId="0" fillId="0" borderId="8" xfId="0" applyFill="1" applyBorder="1" applyAlignment="1"/>
    <xf numFmtId="0" fontId="21" fillId="6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top" wrapText="1"/>
    </xf>
    <xf numFmtId="0" fontId="20" fillId="12" borderId="5" xfId="0" applyFont="1" applyFill="1" applyBorder="1" applyAlignment="1">
      <alignment horizontal="left"/>
    </xf>
    <xf numFmtId="0" fontId="22" fillId="12" borderId="5" xfId="0" applyFont="1" applyFill="1" applyBorder="1" applyAlignment="1">
      <alignment horizontal="right"/>
    </xf>
    <xf numFmtId="0" fontId="20" fillId="12" borderId="7" xfId="0" applyFont="1" applyFill="1" applyBorder="1" applyAlignment="1">
      <alignment horizontal="left"/>
    </xf>
    <xf numFmtId="0" fontId="15" fillId="11" borderId="8" xfId="7" applyBorder="1" applyAlignment="1">
      <alignment horizontal="left"/>
    </xf>
    <xf numFmtId="0" fontId="15" fillId="11" borderId="0" xfId="7" applyBorder="1" applyAlignment="1">
      <alignment horizontal="left"/>
    </xf>
    <xf numFmtId="0" fontId="15" fillId="11" borderId="6" xfId="7" applyBorder="1" applyAlignment="1">
      <alignment horizontal="left"/>
    </xf>
    <xf numFmtId="43" fontId="15" fillId="11" borderId="0" xfId="7" applyNumberFormat="1" applyBorder="1" applyAlignment="1"/>
    <xf numFmtId="0" fontId="24" fillId="12" borderId="7" xfId="0" applyFont="1" applyFill="1" applyBorder="1" applyAlignment="1">
      <alignment horizontal="right"/>
    </xf>
    <xf numFmtId="0" fontId="25" fillId="12" borderId="5" xfId="0" applyFont="1" applyFill="1" applyBorder="1" applyAlignment="1">
      <alignment horizontal="left"/>
    </xf>
    <xf numFmtId="44" fontId="0" fillId="0" borderId="0" xfId="0" applyNumberFormat="1" applyFill="1" applyBorder="1" applyAlignment="1"/>
    <xf numFmtId="168" fontId="0" fillId="0" borderId="0" xfId="0" applyNumberFormat="1" applyFill="1" applyBorder="1" applyAlignment="1"/>
    <xf numFmtId="169" fontId="0" fillId="0" borderId="0" xfId="0" applyNumberFormat="1" applyFill="1" applyBorder="1" applyAlignment="1"/>
    <xf numFmtId="170" fontId="0" fillId="0" borderId="0" xfId="0" applyNumberFormat="1" applyFill="1" applyBorder="1" applyAlignment="1"/>
    <xf numFmtId="44" fontId="0" fillId="0" borderId="6" xfId="0" applyNumberFormat="1" applyFill="1" applyBorder="1" applyAlignment="1"/>
    <xf numFmtId="0" fontId="26" fillId="5" borderId="7" xfId="0" applyFont="1" applyFill="1" applyBorder="1" applyAlignment="1">
      <alignment horizontal="left"/>
    </xf>
    <xf numFmtId="0" fontId="26" fillId="5" borderId="5" xfId="0" applyFont="1" applyFill="1" applyBorder="1" applyAlignment="1">
      <alignment horizontal="left"/>
    </xf>
    <xf numFmtId="0" fontId="27" fillId="6" borderId="0" xfId="0" applyFont="1" applyFill="1" applyBorder="1" applyAlignment="1">
      <alignment horizontal="left"/>
    </xf>
    <xf numFmtId="0" fontId="28" fillId="6" borderId="8" xfId="0" applyFont="1" applyFill="1" applyBorder="1" applyAlignment="1">
      <alignment horizontal="left"/>
    </xf>
    <xf numFmtId="0" fontId="27" fillId="6" borderId="6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right"/>
    </xf>
    <xf numFmtId="0" fontId="22" fillId="5" borderId="7" xfId="0" applyFont="1" applyFill="1" applyBorder="1" applyAlignment="1">
      <alignment horizontal="right"/>
    </xf>
    <xf numFmtId="44" fontId="0" fillId="7" borderId="0" xfId="0" applyNumberFormat="1" applyFill="1" applyBorder="1" applyAlignment="1"/>
    <xf numFmtId="168" fontId="0" fillId="7" borderId="0" xfId="0" applyNumberFormat="1" applyFill="1" applyBorder="1" applyAlignment="1"/>
    <xf numFmtId="169" fontId="0" fillId="7" borderId="0" xfId="0" applyNumberFormat="1" applyFill="1" applyBorder="1" applyAlignment="1"/>
    <xf numFmtId="0" fontId="29" fillId="0" borderId="0" xfId="0" applyFont="1" applyAlignment="1"/>
    <xf numFmtId="0" fontId="29" fillId="0" borderId="0" xfId="0" applyFont="1"/>
  </cellXfs>
  <cellStyles count="8">
    <cellStyle name="Akzent2" xfId="3" builtinId="33"/>
    <cellStyle name="Akzent6" xfId="5" builtinId="49"/>
    <cellStyle name="Eingabe" xfId="2" builtinId="20"/>
    <cellStyle name="Komma" xfId="6" builtinId="3"/>
    <cellStyle name="Neutral" xfId="7" builtinId="28"/>
    <cellStyle name="Prozent" xfId="4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B2B2B2"/>
      <color rgb="FF990099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15</xdr:row>
      <xdr:rowOff>228600</xdr:rowOff>
    </xdr:from>
    <xdr:to>
      <xdr:col>5</xdr:col>
      <xdr:colOff>438151</xdr:colOff>
      <xdr:row>20</xdr:row>
      <xdr:rowOff>28575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76429553-804C-4A1B-8B90-67331F0D16E9}"/>
            </a:ext>
          </a:extLst>
        </xdr:cNvPr>
        <xdr:cNvGrpSpPr/>
      </xdr:nvGrpSpPr>
      <xdr:grpSpPr>
        <a:xfrm>
          <a:off x="2657475" y="3219450"/>
          <a:ext cx="2247901" cy="819150"/>
          <a:chOff x="3020918" y="1902498"/>
          <a:chExt cx="3400425" cy="1181100"/>
        </a:xfrm>
      </xdr:grpSpPr>
      <xdr:sp macro="" textlink="">
        <xdr:nvSpPr>
          <xdr:cNvPr id="3" name="Ovale Legende 2">
            <a:extLst>
              <a:ext uri="{FF2B5EF4-FFF2-40B4-BE49-F238E27FC236}">
                <a16:creationId xmlns:a16="http://schemas.microsoft.com/office/drawing/2014/main" id="{0611EF46-E8A0-4F06-9C8A-3F92B33F4F37}"/>
              </a:ext>
            </a:extLst>
          </xdr:cNvPr>
          <xdr:cNvSpPr/>
        </xdr:nvSpPr>
        <xdr:spPr>
          <a:xfrm>
            <a:off x="3020918" y="1902498"/>
            <a:ext cx="3400425" cy="1181100"/>
          </a:xfrm>
          <a:prstGeom prst="wedgeEllipseCallout">
            <a:avLst>
              <a:gd name="adj1" fmla="val -70198"/>
              <a:gd name="adj2" fmla="val -1208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F45FF603-3665-48EC-AFB7-79A4B20BFF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49625" y="2182245"/>
            <a:ext cx="329967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ctr" upright="1"/>
          <a:lstStyle/>
          <a:p>
            <a:pPr algn="ctr" rtl="0">
              <a:defRPr sz="1000"/>
            </a:pPr>
            <a:r>
              <a:rPr lang="de-AT" sz="1100" b="1" i="0" u="none" strike="noStrike" baseline="0">
                <a:solidFill>
                  <a:srgbClr val="C00000"/>
                </a:solidFill>
                <a:latin typeface="Calibri"/>
                <a:cs typeface="Calibri"/>
              </a:rPr>
              <a:t>Möglichkeit 1: </a:t>
            </a:r>
            <a:r>
              <a:rPr lang="de-AT" sz="1100" b="0" i="1" u="none" strike="noStrike" baseline="0">
                <a:solidFill>
                  <a:schemeClr val="accent2"/>
                </a:solidFill>
                <a:latin typeface="Calibri"/>
                <a:cs typeface="Calibri"/>
              </a:rPr>
              <a:t>Stückzahl </a:t>
            </a:r>
            <a:r>
              <a:rPr lang="de-AT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ändern.</a:t>
            </a:r>
          </a:p>
        </xdr:txBody>
      </xdr:sp>
    </xdr:grpSp>
    <xdr:clientData/>
  </xdr:twoCellAnchor>
  <xdr:twoCellAnchor>
    <xdr:from>
      <xdr:col>9</xdr:col>
      <xdr:colOff>76200</xdr:colOff>
      <xdr:row>15</xdr:row>
      <xdr:rowOff>180975</xdr:rowOff>
    </xdr:from>
    <xdr:to>
      <xdr:col>11</xdr:col>
      <xdr:colOff>676349</xdr:colOff>
      <xdr:row>20</xdr:row>
      <xdr:rowOff>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774883B7-CC8C-4783-B404-57F269D3C408}"/>
            </a:ext>
          </a:extLst>
        </xdr:cNvPr>
        <xdr:cNvGrpSpPr/>
      </xdr:nvGrpSpPr>
      <xdr:grpSpPr>
        <a:xfrm>
          <a:off x="8143875" y="3171825"/>
          <a:ext cx="2247974" cy="838200"/>
          <a:chOff x="3409840" y="1962150"/>
          <a:chExt cx="3400535" cy="1181100"/>
        </a:xfrm>
      </xdr:grpSpPr>
      <xdr:sp macro="" textlink="">
        <xdr:nvSpPr>
          <xdr:cNvPr id="6" name="Ovale Legende 5">
            <a:extLst>
              <a:ext uri="{FF2B5EF4-FFF2-40B4-BE49-F238E27FC236}">
                <a16:creationId xmlns:a16="http://schemas.microsoft.com/office/drawing/2014/main" id="{07C5BAB7-C7F3-4F7D-948C-912CCBBBABF2}"/>
              </a:ext>
            </a:extLst>
          </xdr:cNvPr>
          <xdr:cNvSpPr/>
        </xdr:nvSpPr>
        <xdr:spPr>
          <a:xfrm>
            <a:off x="3409950" y="1962150"/>
            <a:ext cx="3400425" cy="1181100"/>
          </a:xfrm>
          <a:prstGeom prst="wedgeEllipseCallout">
            <a:avLst>
              <a:gd name="adj1" fmla="val -85029"/>
              <a:gd name="adj2" fmla="val 12062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30DA11A7-3DC8-4F36-A763-8BA3D7943F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09840" y="2289618"/>
            <a:ext cx="3386127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ctr" upright="1"/>
          <a:lstStyle/>
          <a:p>
            <a:pPr algn="ctr" rtl="0">
              <a:defRPr sz="1000"/>
            </a:pPr>
            <a:r>
              <a:rPr lang="de-AT" sz="1100" b="1" i="0" u="none" strike="noStrike" baseline="0">
                <a:solidFill>
                  <a:srgbClr val="C00000"/>
                </a:solidFill>
                <a:latin typeface="Calibri"/>
                <a:cs typeface="Calibri"/>
              </a:rPr>
              <a:t>Möglichkeit 2: </a:t>
            </a:r>
            <a:r>
              <a:rPr lang="de-AT" sz="1100" b="0" i="1" u="none" strike="noStrike" baseline="0">
                <a:solidFill>
                  <a:schemeClr val="accent2"/>
                </a:solidFill>
                <a:latin typeface="Calibri"/>
                <a:cs typeface="Calibri"/>
              </a:rPr>
              <a:t>Verkaufspreis </a:t>
            </a:r>
            <a:r>
              <a:rPr lang="de-AT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ändern.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tabSelected="1" workbookViewId="0">
      <selection activeCell="B3" sqref="B3"/>
    </sheetView>
  </sheetViews>
  <sheetFormatPr baseColWidth="10" defaultRowHeight="15" x14ac:dyDescent="0.25"/>
  <cols>
    <col min="1" max="1" width="21.5703125" bestFit="1" customWidth="1"/>
    <col min="2" max="2" width="20.85546875" bestFit="1" customWidth="1"/>
  </cols>
  <sheetData>
    <row r="1" spans="1:2" ht="28.5" x14ac:dyDescent="0.45">
      <c r="A1" s="23" t="s">
        <v>16</v>
      </c>
      <c r="B1" s="24"/>
    </row>
    <row r="3" spans="1:2" ht="26.25" customHeight="1" x14ac:dyDescent="0.4">
      <c r="A3" s="27" t="s">
        <v>10</v>
      </c>
      <c r="B3" s="28">
        <v>5000</v>
      </c>
    </row>
    <row r="4" spans="1:2" ht="26.25" x14ac:dyDescent="0.4">
      <c r="A4" s="27" t="s">
        <v>11</v>
      </c>
      <c r="B4" s="29">
        <v>3.5000000000000003E-2</v>
      </c>
    </row>
    <row r="5" spans="1:2" ht="26.25" x14ac:dyDescent="0.4">
      <c r="A5" s="27" t="s">
        <v>27</v>
      </c>
      <c r="B5" s="30">
        <v>0.25</v>
      </c>
    </row>
    <row r="6" spans="1:2" ht="26.25" x14ac:dyDescent="0.4">
      <c r="A6" s="19"/>
      <c r="B6" s="19"/>
    </row>
    <row r="7" spans="1:2" ht="26.25" customHeight="1" x14ac:dyDescent="0.4">
      <c r="A7" s="25">
        <v>41640</v>
      </c>
      <c r="B7" s="26">
        <f>Spareinlage</f>
        <v>5000</v>
      </c>
    </row>
    <row r="8" spans="1:2" ht="26.25" x14ac:dyDescent="0.4">
      <c r="A8" s="25">
        <v>42005</v>
      </c>
      <c r="B8" s="26">
        <f>B7+B7*Zinssatz-B7*Zinssatz*KEST</f>
        <v>5131.25</v>
      </c>
    </row>
    <row r="9" spans="1:2" ht="26.25" x14ac:dyDescent="0.4">
      <c r="A9" s="25">
        <v>42370</v>
      </c>
      <c r="B9" s="26">
        <f>B8+B8*Zinssatz-B8*Zinssatz*KEST</f>
        <v>5265.9453125</v>
      </c>
    </row>
    <row r="10" spans="1:2" ht="26.25" x14ac:dyDescent="0.4">
      <c r="A10" s="25">
        <v>42736</v>
      </c>
      <c r="B10" s="26">
        <f>B9+B9*Zinssatz-B9*Zinssatz*KEST</f>
        <v>5404.1763769531253</v>
      </c>
    </row>
    <row r="11" spans="1:2" ht="26.25" x14ac:dyDescent="0.4">
      <c r="A11" s="25">
        <v>43101</v>
      </c>
      <c r="B11" s="26">
        <f>B10+B10*Zinssatz-B10*Zinssatz*KEST</f>
        <v>5546.036006848145</v>
      </c>
    </row>
    <row r="12" spans="1:2" ht="26.25" x14ac:dyDescent="0.4">
      <c r="A12" s="25">
        <v>43132</v>
      </c>
      <c r="B12" s="26">
        <f>B11+B11*Zinssatz-B11*Zinssatz*KEST</f>
        <v>5691.6194520279087</v>
      </c>
    </row>
    <row r="13" spans="1:2" ht="26.25" x14ac:dyDescent="0.4">
      <c r="A13" s="19"/>
      <c r="B13" s="19"/>
    </row>
    <row r="14" spans="1:2" ht="26.25" x14ac:dyDescent="0.4">
      <c r="A14" s="20" t="s">
        <v>12</v>
      </c>
      <c r="B14" s="21">
        <f>B12</f>
        <v>5691.6194520279087</v>
      </c>
    </row>
    <row r="15" spans="1:2" ht="26.25" x14ac:dyDescent="0.4">
      <c r="A15" s="20" t="s">
        <v>28</v>
      </c>
      <c r="B15" s="22">
        <f>Auszahlung-Spareinlage</f>
        <v>691.61945202790866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E5CF-7223-421E-BD8C-EA87798FB1F0}">
  <sheetPr>
    <tabColor theme="3"/>
  </sheetPr>
  <dimension ref="A1:B15"/>
  <sheetViews>
    <sheetView workbookViewId="0">
      <selection activeCell="B3" sqref="B3"/>
    </sheetView>
  </sheetViews>
  <sheetFormatPr baseColWidth="10" defaultRowHeight="15" x14ac:dyDescent="0.25"/>
  <cols>
    <col min="1" max="1" width="21.5703125" bestFit="1" customWidth="1"/>
    <col min="2" max="2" width="20.85546875" bestFit="1" customWidth="1"/>
  </cols>
  <sheetData>
    <row r="1" spans="1:2" ht="28.5" x14ac:dyDescent="0.45">
      <c r="A1" s="23" t="s">
        <v>16</v>
      </c>
      <c r="B1" s="24"/>
    </row>
    <row r="3" spans="1:2" ht="26.25" customHeight="1" x14ac:dyDescent="0.4">
      <c r="A3" s="27" t="s">
        <v>10</v>
      </c>
      <c r="B3" s="28">
        <v>5000</v>
      </c>
    </row>
    <row r="4" spans="1:2" ht="26.25" x14ac:dyDescent="0.4">
      <c r="A4" s="27" t="s">
        <v>11</v>
      </c>
      <c r="B4" s="29">
        <v>0.04</v>
      </c>
    </row>
    <row r="5" spans="1:2" ht="26.25" x14ac:dyDescent="0.4">
      <c r="A5" s="27" t="s">
        <v>27</v>
      </c>
      <c r="B5" s="30">
        <v>0.25</v>
      </c>
    </row>
    <row r="6" spans="1:2" ht="26.25" x14ac:dyDescent="0.4">
      <c r="A6" s="19"/>
      <c r="B6" s="19"/>
    </row>
    <row r="7" spans="1:2" ht="26.25" customHeight="1" x14ac:dyDescent="0.4">
      <c r="A7" s="25">
        <v>41640</v>
      </c>
      <c r="B7" s="26">
        <f>Spareinlage</f>
        <v>5000</v>
      </c>
    </row>
    <row r="8" spans="1:2" ht="26.25" x14ac:dyDescent="0.4">
      <c r="A8" s="25">
        <v>42005</v>
      </c>
      <c r="B8" s="26">
        <f>B7+B7*Zinssatz-B7*Zinssatz*KEST</f>
        <v>5150</v>
      </c>
    </row>
    <row r="9" spans="1:2" ht="26.25" x14ac:dyDescent="0.4">
      <c r="A9" s="25">
        <v>42370</v>
      </c>
      <c r="B9" s="26">
        <f>B8+B8*Zinssatz-B8*Zinssatz*KEST</f>
        <v>5304.5</v>
      </c>
    </row>
    <row r="10" spans="1:2" ht="26.25" x14ac:dyDescent="0.4">
      <c r="A10" s="25">
        <v>42736</v>
      </c>
      <c r="B10" s="26">
        <f>B9+B9*Zinssatz-B9*Zinssatz*KEST</f>
        <v>5463.6350000000002</v>
      </c>
    </row>
    <row r="11" spans="1:2" ht="26.25" x14ac:dyDescent="0.4">
      <c r="A11" s="25">
        <v>43101</v>
      </c>
      <c r="B11" s="26">
        <f>B10+B10*Zinssatz-B10*Zinssatz*KEST</f>
        <v>5627.5440500000004</v>
      </c>
    </row>
    <row r="12" spans="1:2" ht="26.25" x14ac:dyDescent="0.4">
      <c r="A12" s="25">
        <v>43132</v>
      </c>
      <c r="B12" s="26">
        <f>B11+B11*Zinssatz-B11*Zinssatz*KEST</f>
        <v>5796.3703715000011</v>
      </c>
    </row>
    <row r="13" spans="1:2" ht="26.25" x14ac:dyDescent="0.4">
      <c r="A13" s="19"/>
      <c r="B13" s="19"/>
    </row>
    <row r="14" spans="1:2" ht="26.25" x14ac:dyDescent="0.4">
      <c r="A14" s="20" t="s">
        <v>12</v>
      </c>
      <c r="B14" s="21">
        <f>B12</f>
        <v>5796.3703715000011</v>
      </c>
    </row>
    <row r="15" spans="1:2" ht="26.25" x14ac:dyDescent="0.4">
      <c r="A15" s="20" t="s">
        <v>28</v>
      </c>
      <c r="B15" s="22">
        <f>Auszahlung-Spareinlage</f>
        <v>796.37037150000106</v>
      </c>
    </row>
  </sheetData>
  <scenarios current="1" show="1" sqref="B14:B15">
    <scenario name="Ausgangswerte" locked="1" count="3" user="Dagmar Serb" comment="Erstellt von Dagmar Serb am 03.04.2019">
      <inputCells r="B3" val="5000" numFmtId="44"/>
      <inputCells r="B4" val="0,035" numFmtId="168"/>
      <inputCells r="B5" val="0,25" numFmtId="169"/>
    </scenario>
    <scenario name="Höherer Zinssatz" locked="1" count="3" user="Dagmar Serb" comment="Erstellt von Dagmar Serb am 03.04.2019">
      <inputCells r="B3" val="5000" numFmtId="44"/>
      <inputCells r="B4" val="0,04" numFmtId="168"/>
      <inputCells r="B5" val="0,25" numFmtId="169"/>
    </scenario>
    <scenario name="Höhere Spareinlage" locked="1" count="3" user="Dagmar Serb" comment="Erstellt von Dagmar Serb am 03.04.2019">
      <inputCells r="B3" val="7000" numFmtId="44"/>
      <inputCells r="B4" val="0,035" numFmtId="168"/>
      <inputCells r="B5" val="0,25" numFmtId="169"/>
    </scenario>
    <scenario name="Ohne KEST" locked="1" count="3" user="Dagmar Serb" comment="Erstellt von Dagmar Serb am 03.04.2019">
      <inputCells r="B3" val="5000" numFmtId="44"/>
      <inputCells r="B4" val="0,035" numFmtId="168"/>
      <inputCells r="B5" val="0" numFmtId="169"/>
    </scenario>
  </scenario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F61C-30D6-4F71-9C00-E10D9352DCE3}">
  <sheetPr>
    <tabColor theme="3"/>
    <outlinePr summaryBelow="0"/>
  </sheetPr>
  <dimension ref="B1:H14"/>
  <sheetViews>
    <sheetView showGridLines="0" workbookViewId="0">
      <selection activeCell="D6" sqref="D6"/>
    </sheetView>
  </sheetViews>
  <sheetFormatPr baseColWidth="10" defaultRowHeight="15" outlineLevelRow="1" outlineLevelCol="1" x14ac:dyDescent="0.25"/>
  <cols>
    <col min="4" max="8" width="16.42578125" bestFit="1" customWidth="1" outlineLevel="1"/>
  </cols>
  <sheetData>
    <row r="1" spans="2:8" ht="15.75" thickBot="1" x14ac:dyDescent="0.3"/>
    <row r="2" spans="2:8" ht="15.75" x14ac:dyDescent="0.25">
      <c r="B2" s="61" t="s">
        <v>20</v>
      </c>
      <c r="C2" s="61"/>
      <c r="D2" s="65"/>
      <c r="E2" s="65"/>
      <c r="F2" s="65"/>
      <c r="G2" s="65"/>
      <c r="H2" s="65"/>
    </row>
    <row r="3" spans="2:8" ht="15.75" collapsed="1" x14ac:dyDescent="0.25">
      <c r="B3" s="60"/>
      <c r="C3" s="60"/>
      <c r="D3" s="66" t="s">
        <v>22</v>
      </c>
      <c r="E3" s="66" t="s">
        <v>17</v>
      </c>
      <c r="F3" s="66" t="s">
        <v>29</v>
      </c>
      <c r="G3" s="66" t="s">
        <v>18</v>
      </c>
      <c r="H3" s="66" t="s">
        <v>19</v>
      </c>
    </row>
    <row r="4" spans="2:8" ht="22.5" hidden="1" outlineLevel="1" x14ac:dyDescent="0.25">
      <c r="B4" s="62"/>
      <c r="C4" s="62"/>
      <c r="D4" s="40"/>
      <c r="E4" s="45" t="s">
        <v>74</v>
      </c>
      <c r="F4" s="45" t="s">
        <v>74</v>
      </c>
      <c r="G4" s="45" t="s">
        <v>74</v>
      </c>
      <c r="H4" s="45" t="s">
        <v>74</v>
      </c>
    </row>
    <row r="5" spans="2:8" x14ac:dyDescent="0.25">
      <c r="B5" s="63" t="s">
        <v>21</v>
      </c>
      <c r="C5" s="63"/>
      <c r="D5" s="43"/>
      <c r="E5" s="43"/>
      <c r="F5" s="43"/>
      <c r="G5" s="43"/>
      <c r="H5" s="43"/>
    </row>
    <row r="6" spans="2:8" outlineLevel="1" x14ac:dyDescent="0.25">
      <c r="B6" s="62"/>
      <c r="C6" s="62" t="s">
        <v>15</v>
      </c>
      <c r="D6" s="55">
        <v>5000</v>
      </c>
      <c r="E6" s="67">
        <v>5000</v>
      </c>
      <c r="F6" s="67">
        <v>5000</v>
      </c>
      <c r="G6" s="67">
        <v>7000</v>
      </c>
      <c r="H6" s="67">
        <v>5000</v>
      </c>
    </row>
    <row r="7" spans="2:8" outlineLevel="1" x14ac:dyDescent="0.25">
      <c r="B7" s="62"/>
      <c r="C7" s="62" t="s">
        <v>9</v>
      </c>
      <c r="D7" s="56">
        <v>0.04</v>
      </c>
      <c r="E7" s="68">
        <v>3.5000000000000003E-2</v>
      </c>
      <c r="F7" s="68">
        <v>0.04</v>
      </c>
      <c r="G7" s="68">
        <v>3.5000000000000003E-2</v>
      </c>
      <c r="H7" s="68">
        <v>3.5000000000000003E-2</v>
      </c>
    </row>
    <row r="8" spans="2:8" outlineLevel="1" x14ac:dyDescent="0.25">
      <c r="B8" s="62"/>
      <c r="C8" s="62" t="s">
        <v>14</v>
      </c>
      <c r="D8" s="57">
        <v>0.25</v>
      </c>
      <c r="E8" s="69">
        <v>0.25</v>
      </c>
      <c r="F8" s="69">
        <v>0.25</v>
      </c>
      <c r="G8" s="69">
        <v>0.25</v>
      </c>
      <c r="H8" s="69">
        <v>0</v>
      </c>
    </row>
    <row r="9" spans="2:8" x14ac:dyDescent="0.25">
      <c r="B9" s="63" t="s">
        <v>23</v>
      </c>
      <c r="C9" s="63"/>
      <c r="D9" s="43"/>
      <c r="E9" s="43"/>
      <c r="F9" s="43"/>
      <c r="G9" s="43"/>
      <c r="H9" s="43"/>
    </row>
    <row r="10" spans="2:8" outlineLevel="1" x14ac:dyDescent="0.25">
      <c r="B10" s="62"/>
      <c r="C10" s="62" t="s">
        <v>13</v>
      </c>
      <c r="D10" s="58">
        <v>5796.3703715000001</v>
      </c>
      <c r="E10" s="58">
        <v>5691.6194520279096</v>
      </c>
      <c r="F10" s="58">
        <v>5796.3703715000001</v>
      </c>
      <c r="G10" s="58">
        <v>7968.2672328390699</v>
      </c>
      <c r="H10" s="58">
        <v>5938.4315282343796</v>
      </c>
    </row>
    <row r="11" spans="2:8" ht="15.75" outlineLevel="1" thickBot="1" x14ac:dyDescent="0.3">
      <c r="B11" s="64"/>
      <c r="C11" s="64" t="s">
        <v>30</v>
      </c>
      <c r="D11" s="59">
        <v>796.37037150000106</v>
      </c>
      <c r="E11" s="59">
        <v>691.61945202790901</v>
      </c>
      <c r="F11" s="59">
        <v>796.37037150000106</v>
      </c>
      <c r="G11" s="59">
        <v>968.26723283907097</v>
      </c>
      <c r="H11" s="59">
        <v>938.43152823437504</v>
      </c>
    </row>
    <row r="12" spans="2:8" x14ac:dyDescent="0.25">
      <c r="B12" t="s">
        <v>24</v>
      </c>
    </row>
    <row r="13" spans="2:8" x14ac:dyDescent="0.25">
      <c r="B13" t="s">
        <v>25</v>
      </c>
    </row>
    <row r="14" spans="2:8" x14ac:dyDescent="0.25">
      <c r="B14" t="s">
        <v>26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workbookViewId="0">
      <selection activeCell="B27" sqref="B27"/>
    </sheetView>
  </sheetViews>
  <sheetFormatPr baseColWidth="10" defaultRowHeight="15" x14ac:dyDescent="0.25"/>
  <cols>
    <col min="1" max="1" width="17" bestFit="1" customWidth="1"/>
  </cols>
  <sheetData>
    <row r="1" spans="1:2" ht="18.75" x14ac:dyDescent="0.3">
      <c r="A1" s="38" t="s">
        <v>33</v>
      </c>
      <c r="B1" s="33"/>
    </row>
    <row r="2" spans="1:2" x14ac:dyDescent="0.25">
      <c r="A2" s="37" t="s">
        <v>1</v>
      </c>
      <c r="B2" s="36">
        <f>B3*B4</f>
        <v>140000</v>
      </c>
    </row>
    <row r="3" spans="1:2" x14ac:dyDescent="0.25">
      <c r="A3" t="s">
        <v>34</v>
      </c>
      <c r="B3" s="32">
        <v>500</v>
      </c>
    </row>
    <row r="4" spans="1:2" x14ac:dyDescent="0.25">
      <c r="A4" t="s">
        <v>35</v>
      </c>
      <c r="B4" s="32">
        <v>280</v>
      </c>
    </row>
    <row r="5" spans="1:2" x14ac:dyDescent="0.25">
      <c r="A5" s="37" t="s">
        <v>36</v>
      </c>
      <c r="B5" s="36">
        <f>SUM(B9,B6)</f>
        <v>33600</v>
      </c>
    </row>
    <row r="6" spans="1:2" x14ac:dyDescent="0.25">
      <c r="A6" s="31" t="s">
        <v>39</v>
      </c>
      <c r="B6" s="35">
        <f>(B7*B8)*B4</f>
        <v>14000</v>
      </c>
    </row>
    <row r="7" spans="1:2" x14ac:dyDescent="0.25">
      <c r="A7" t="s">
        <v>37</v>
      </c>
      <c r="B7" s="32">
        <v>5</v>
      </c>
    </row>
    <row r="8" spans="1:2" x14ac:dyDescent="0.25">
      <c r="A8" t="s">
        <v>38</v>
      </c>
      <c r="B8" s="32">
        <v>10</v>
      </c>
    </row>
    <row r="9" spans="1:2" x14ac:dyDescent="0.25">
      <c r="A9" s="31" t="s">
        <v>40</v>
      </c>
      <c r="B9" s="34">
        <f>(B10*B11)*B4</f>
        <v>19600</v>
      </c>
    </row>
    <row r="10" spans="1:2" x14ac:dyDescent="0.25">
      <c r="A10" t="s">
        <v>37</v>
      </c>
      <c r="B10" s="32">
        <v>35</v>
      </c>
    </row>
    <row r="11" spans="1:2" x14ac:dyDescent="0.25">
      <c r="A11" t="s">
        <v>38</v>
      </c>
      <c r="B11" s="32">
        <v>2</v>
      </c>
    </row>
    <row r="12" spans="1:2" x14ac:dyDescent="0.25">
      <c r="A12" s="37" t="s">
        <v>41</v>
      </c>
      <c r="B12" s="36">
        <f>SUM(B19,B16,B13)</f>
        <v>22260</v>
      </c>
    </row>
    <row r="13" spans="1:2" x14ac:dyDescent="0.25">
      <c r="A13" s="31" t="s">
        <v>42</v>
      </c>
      <c r="B13" s="34">
        <f>(B14*B15)*B4</f>
        <v>2520</v>
      </c>
    </row>
    <row r="14" spans="1:2" x14ac:dyDescent="0.25">
      <c r="A14" t="s">
        <v>43</v>
      </c>
      <c r="B14" s="32">
        <v>1</v>
      </c>
    </row>
    <row r="15" spans="1:2" x14ac:dyDescent="0.25">
      <c r="A15" t="s">
        <v>44</v>
      </c>
      <c r="B15" s="32">
        <v>9</v>
      </c>
    </row>
    <row r="16" spans="1:2" x14ac:dyDescent="0.25">
      <c r="A16" s="31" t="s">
        <v>45</v>
      </c>
      <c r="B16" s="34">
        <f>(B17*B18)*B4</f>
        <v>6300</v>
      </c>
    </row>
    <row r="17" spans="1:2" x14ac:dyDescent="0.25">
      <c r="A17" t="s">
        <v>43</v>
      </c>
      <c r="B17" s="32">
        <v>3</v>
      </c>
    </row>
    <row r="18" spans="1:2" x14ac:dyDescent="0.25">
      <c r="A18" t="s">
        <v>44</v>
      </c>
      <c r="B18" s="32">
        <v>7.5</v>
      </c>
    </row>
    <row r="19" spans="1:2" x14ac:dyDescent="0.25">
      <c r="A19" s="31" t="s">
        <v>46</v>
      </c>
      <c r="B19" s="34">
        <f>(B20*B21)*B4</f>
        <v>13440</v>
      </c>
    </row>
    <row r="20" spans="1:2" x14ac:dyDescent="0.25">
      <c r="A20" t="s">
        <v>43</v>
      </c>
      <c r="B20" s="32">
        <v>6</v>
      </c>
    </row>
    <row r="21" spans="1:2" x14ac:dyDescent="0.25">
      <c r="A21" t="s">
        <v>44</v>
      </c>
      <c r="B21" s="32">
        <v>8</v>
      </c>
    </row>
    <row r="22" spans="1:2" x14ac:dyDescent="0.25">
      <c r="A22" s="37" t="s">
        <v>47</v>
      </c>
      <c r="B22" s="36">
        <f>(B23+B24+B25+B26)*B4</f>
        <v>61600</v>
      </c>
    </row>
    <row r="23" spans="1:2" x14ac:dyDescent="0.25">
      <c r="A23" t="s">
        <v>48</v>
      </c>
      <c r="B23" s="32">
        <v>25</v>
      </c>
    </row>
    <row r="24" spans="1:2" x14ac:dyDescent="0.25">
      <c r="A24" t="s">
        <v>49</v>
      </c>
      <c r="B24" s="32">
        <v>10</v>
      </c>
    </row>
    <row r="25" spans="1:2" x14ac:dyDescent="0.25">
      <c r="A25" t="s">
        <v>50</v>
      </c>
      <c r="B25" s="32">
        <v>100</v>
      </c>
    </row>
    <row r="26" spans="1:2" x14ac:dyDescent="0.25">
      <c r="A26" t="s">
        <v>51</v>
      </c>
      <c r="B26" s="32">
        <v>85</v>
      </c>
    </row>
    <row r="27" spans="1:2" ht="18.75" x14ac:dyDescent="0.3">
      <c r="A27" s="38" t="s">
        <v>52</v>
      </c>
      <c r="B27" s="39">
        <f>B2-B5-B12-B22</f>
        <v>22540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27"/>
  <sheetViews>
    <sheetView workbookViewId="0">
      <selection activeCell="B27" sqref="B27"/>
    </sheetView>
  </sheetViews>
  <sheetFormatPr baseColWidth="10" defaultRowHeight="15" x14ac:dyDescent="0.25"/>
  <cols>
    <col min="1" max="1" width="17" bestFit="1" customWidth="1"/>
  </cols>
  <sheetData>
    <row r="1" spans="1:2" ht="18.75" x14ac:dyDescent="0.3">
      <c r="A1" s="38" t="s">
        <v>33</v>
      </c>
      <c r="B1" s="33"/>
    </row>
    <row r="2" spans="1:2" x14ac:dyDescent="0.25">
      <c r="A2" s="37" t="s">
        <v>1</v>
      </c>
      <c r="B2" s="36">
        <f>B3*B4</f>
        <v>141120</v>
      </c>
    </row>
    <row r="3" spans="1:2" x14ac:dyDescent="0.25">
      <c r="A3" t="s">
        <v>34</v>
      </c>
      <c r="B3" s="32">
        <v>504</v>
      </c>
    </row>
    <row r="4" spans="1:2" x14ac:dyDescent="0.25">
      <c r="A4" t="s">
        <v>35</v>
      </c>
      <c r="B4" s="32">
        <v>280</v>
      </c>
    </row>
    <row r="5" spans="1:2" x14ac:dyDescent="0.25">
      <c r="A5" s="37" t="s">
        <v>36</v>
      </c>
      <c r="B5" s="36">
        <f>SUM(B9,B6)</f>
        <v>33600</v>
      </c>
    </row>
    <row r="6" spans="1:2" x14ac:dyDescent="0.25">
      <c r="A6" s="31" t="s">
        <v>39</v>
      </c>
      <c r="B6" s="35">
        <f>(B7*B8)*B4</f>
        <v>14000</v>
      </c>
    </row>
    <row r="7" spans="1:2" x14ac:dyDescent="0.25">
      <c r="A7" t="s">
        <v>37</v>
      </c>
      <c r="B7" s="32">
        <v>5</v>
      </c>
    </row>
    <row r="8" spans="1:2" x14ac:dyDescent="0.25">
      <c r="A8" t="s">
        <v>38</v>
      </c>
      <c r="B8" s="32">
        <v>10</v>
      </c>
    </row>
    <row r="9" spans="1:2" x14ac:dyDescent="0.25">
      <c r="A9" s="31" t="s">
        <v>40</v>
      </c>
      <c r="B9" s="34">
        <f>(B10*B11)*B4</f>
        <v>19600</v>
      </c>
    </row>
    <row r="10" spans="1:2" x14ac:dyDescent="0.25">
      <c r="A10" t="s">
        <v>37</v>
      </c>
      <c r="B10" s="32">
        <v>35</v>
      </c>
    </row>
    <row r="11" spans="1:2" x14ac:dyDescent="0.25">
      <c r="A11" t="s">
        <v>38</v>
      </c>
      <c r="B11" s="32">
        <v>2</v>
      </c>
    </row>
    <row r="12" spans="1:2" x14ac:dyDescent="0.25">
      <c r="A12" s="37" t="s">
        <v>41</v>
      </c>
      <c r="B12" s="36">
        <f>SUM(B19,B16,B13)</f>
        <v>22260</v>
      </c>
    </row>
    <row r="13" spans="1:2" x14ac:dyDescent="0.25">
      <c r="A13" s="31" t="s">
        <v>42</v>
      </c>
      <c r="B13" s="34">
        <f>(B14*B15)*B4</f>
        <v>2520</v>
      </c>
    </row>
    <row r="14" spans="1:2" x14ac:dyDescent="0.25">
      <c r="A14" t="s">
        <v>43</v>
      </c>
      <c r="B14" s="32">
        <v>1</v>
      </c>
    </row>
    <row r="15" spans="1:2" x14ac:dyDescent="0.25">
      <c r="A15" t="s">
        <v>44</v>
      </c>
      <c r="B15" s="32">
        <v>9</v>
      </c>
    </row>
    <row r="16" spans="1:2" x14ac:dyDescent="0.25">
      <c r="A16" s="31" t="s">
        <v>45</v>
      </c>
      <c r="B16" s="34">
        <f>(B17*B18)*B4</f>
        <v>6300</v>
      </c>
    </row>
    <row r="17" spans="1:2" x14ac:dyDescent="0.25">
      <c r="A17" t="s">
        <v>43</v>
      </c>
      <c r="B17" s="32">
        <v>3</v>
      </c>
    </row>
    <row r="18" spans="1:2" x14ac:dyDescent="0.25">
      <c r="A18" t="s">
        <v>44</v>
      </c>
      <c r="B18" s="32">
        <v>7.5</v>
      </c>
    </row>
    <row r="19" spans="1:2" x14ac:dyDescent="0.25">
      <c r="A19" s="31" t="s">
        <v>46</v>
      </c>
      <c r="B19" s="34">
        <f>(B20*B21)*B4</f>
        <v>13440</v>
      </c>
    </row>
    <row r="20" spans="1:2" x14ac:dyDescent="0.25">
      <c r="A20" t="s">
        <v>43</v>
      </c>
      <c r="B20" s="32">
        <v>6</v>
      </c>
    </row>
    <row r="21" spans="1:2" x14ac:dyDescent="0.25">
      <c r="A21" t="s">
        <v>44</v>
      </c>
      <c r="B21" s="32">
        <v>8</v>
      </c>
    </row>
    <row r="22" spans="1:2" x14ac:dyDescent="0.25">
      <c r="A22" s="37" t="s">
        <v>47</v>
      </c>
      <c r="B22" s="36">
        <f>(B23+B24+B25+B26)*B4</f>
        <v>61600</v>
      </c>
    </row>
    <row r="23" spans="1:2" x14ac:dyDescent="0.25">
      <c r="A23" t="s">
        <v>48</v>
      </c>
      <c r="B23" s="32">
        <v>25</v>
      </c>
    </row>
    <row r="24" spans="1:2" x14ac:dyDescent="0.25">
      <c r="A24" t="s">
        <v>49</v>
      </c>
      <c r="B24" s="32">
        <v>10</v>
      </c>
    </row>
    <row r="25" spans="1:2" x14ac:dyDescent="0.25">
      <c r="A25" t="s">
        <v>50</v>
      </c>
      <c r="B25" s="32">
        <v>100</v>
      </c>
    </row>
    <row r="26" spans="1:2" x14ac:dyDescent="0.25">
      <c r="A26" t="s">
        <v>51</v>
      </c>
      <c r="B26" s="32">
        <v>85</v>
      </c>
    </row>
    <row r="27" spans="1:2" ht="18.75" x14ac:dyDescent="0.3">
      <c r="A27" s="38" t="s">
        <v>52</v>
      </c>
      <c r="B27" s="39">
        <f>B2-B5-B12-B22</f>
        <v>23660</v>
      </c>
    </row>
  </sheetData>
  <scenarios current="1" show="4" sqref="B27">
    <scenario name="Ausgangswerte" locked="1" count="16" user="ZID/Dagmar Serb" comment="Erstellt von ZID/Dagmar Serb am 13.04.2012">
      <inputCells r="B3" val="500" numFmtId="43"/>
      <inputCells r="B4" val="280" numFmtId="43"/>
      <inputCells r="B7" val="5" numFmtId="43"/>
      <inputCells r="B8" val="10" numFmtId="43"/>
      <inputCells r="B10" val="35" numFmtId="43"/>
      <inputCells r="B11" val="2" numFmtId="43"/>
      <inputCells r="B14" val="1" numFmtId="43"/>
      <inputCells r="B15" val="9" numFmtId="43"/>
      <inputCells r="B17" val="3" numFmtId="43"/>
      <inputCells r="B18" val="7,5" numFmtId="43"/>
      <inputCells r="B20" val="6" numFmtId="43"/>
      <inputCells r="B21" val="8" numFmtId="43"/>
      <inputCells r="B23" val="25" numFmtId="43"/>
      <inputCells r="B24" val="10" numFmtId="43"/>
      <inputCells r="B25" val="100" numFmtId="43"/>
      <inputCells r="B26" val="85" numFmtId="43"/>
    </scenario>
    <scenario name="Erhöhte Absatzmenge " locked="1" count="16" user="ZID/Dagmar Serb" comment="Erstellt von ZID/Dagmar Serb am 13.04.2012_x000a_Modifiziert von ZID/Dagmar Serb am 13.04.2012">
      <inputCells r="B3" val="500" numFmtId="43"/>
      <inputCells r="B4" val="300" numFmtId="43"/>
      <inputCells r="B7" val="5" numFmtId="43"/>
      <inputCells r="B8" val="10" numFmtId="43"/>
      <inputCells r="B10" val="35" numFmtId="43"/>
      <inputCells r="B11" val="2" numFmtId="43"/>
      <inputCells r="B14" val="1" numFmtId="43"/>
      <inputCells r="B15" val="9" numFmtId="43"/>
      <inputCells r="B17" val="3" numFmtId="43"/>
      <inputCells r="B18" val="7,5" numFmtId="43"/>
      <inputCells r="B20" val="6" numFmtId="43"/>
      <inputCells r="B21" val="8" numFmtId="43"/>
      <inputCells r="B23" val="25" numFmtId="43"/>
      <inputCells r="B24" val="10" numFmtId="43"/>
      <inputCells r="B25" val="100" numFmtId="43"/>
      <inputCells r="B26" val="85" numFmtId="43"/>
    </scenario>
    <scenario name="Reduzierte Löhne" locked="1" count="16" user="ZID/Dagmar Serb" comment="Erstellt von ZID/Dagmar Serb am 13.04.2012_x000a_Modifiziert von ZID/Dagmar Serb am 13.04.2012">
      <inputCells r="B3" val="500" numFmtId="43"/>
      <inputCells r="B4" val="280" numFmtId="43"/>
      <inputCells r="B7" val="5" numFmtId="43"/>
      <inputCells r="B8" val="10" numFmtId="43"/>
      <inputCells r="B10" val="35" numFmtId="43"/>
      <inputCells r="B11" val="2" numFmtId="43"/>
      <inputCells r="B14" val="1" numFmtId="43"/>
      <inputCells r="B15" val="8" numFmtId="43"/>
      <inputCells r="B17" val="3" numFmtId="43"/>
      <inputCells r="B18" val="6,5" numFmtId="43"/>
      <inputCells r="B20" val="6" numFmtId="43"/>
      <inputCells r="B21" val="7" numFmtId="43"/>
      <inputCells r="B23" val="25" numFmtId="43"/>
      <inputCells r="B24" val="10" numFmtId="43"/>
      <inputCells r="B25" val="100" numFmtId="43"/>
      <inputCells r="B26" val="85" numFmtId="43"/>
    </scenario>
    <scenario name="Reduzierte Verpackung" locked="1" count="16" user="ZID/Dagmar Serb" comment="Erstellt von ZID/Dagmar Serb am 13.04.2012_x000a_Modifiziert von ZID/Dagmar Serb am 13.04.2012">
      <inputCells r="B3" val="500" numFmtId="43"/>
      <inputCells r="B4" val="280" numFmtId="43"/>
      <inputCells r="B7" val="5" numFmtId="43"/>
      <inputCells r="B8" val="10" numFmtId="43"/>
      <inputCells r="B10" val="35" numFmtId="43"/>
      <inputCells r="B11" val="2" numFmtId="43"/>
      <inputCells r="B14" val="1" numFmtId="43"/>
      <inputCells r="B15" val="9" numFmtId="43"/>
      <inputCells r="B17" val="3" numFmtId="43"/>
      <inputCells r="B18" val="7,5" numFmtId="43"/>
      <inputCells r="B20" val="6" numFmtId="43"/>
      <inputCells r="B21" val="8" numFmtId="43"/>
      <inputCells r="B23" val="23" numFmtId="43"/>
      <inputCells r="B24" val="10" numFmtId="43"/>
      <inputCells r="B25" val="100" numFmtId="43"/>
      <inputCells r="B26" val="85" numFmtId="43"/>
    </scenario>
    <scenario name="Höherer VK-Preis" locked="1" count="16" user="ZID/Dagmar Serb" comment="Erstellt von ZID/Dagmar Serb am 13.04.2012_x000a_Modifiziert von ZID/Dagmar Serb am 13.04.2012">
      <inputCells r="B3" val="504" numFmtId="43"/>
      <inputCells r="B4" val="280" numFmtId="43"/>
      <inputCells r="B7" val="5" numFmtId="43"/>
      <inputCells r="B8" val="10" numFmtId="43"/>
      <inputCells r="B10" val="35" numFmtId="43"/>
      <inputCells r="B11" val="2" numFmtId="43"/>
      <inputCells r="B14" val="1" numFmtId="43"/>
      <inputCells r="B15" val="9" numFmtId="43"/>
      <inputCells r="B17" val="3" numFmtId="43"/>
      <inputCells r="B18" val="7,5" numFmtId="43"/>
      <inputCells r="B20" val="6" numFmtId="43"/>
      <inputCells r="B21" val="8" numFmtId="43"/>
      <inputCells r="B23" val="25" numFmtId="43"/>
      <inputCells r="B24" val="10" numFmtId="43"/>
      <inputCells r="B25" val="100" numFmtId="43"/>
      <inputCells r="B26" val="85" numFmtId="43"/>
    </scenario>
  </scenario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outlinePr summaryBelow="0"/>
  </sheetPr>
  <dimension ref="B1:I26"/>
  <sheetViews>
    <sheetView showGridLines="0" workbookViewId="0">
      <selection activeCell="D23" sqref="D23"/>
    </sheetView>
  </sheetViews>
  <sheetFormatPr baseColWidth="10" defaultRowHeight="15" outlineLevelRow="1" outlineLevelCol="1" x14ac:dyDescent="0.25"/>
  <cols>
    <col min="3" max="3" width="13.28515625" bestFit="1" customWidth="1"/>
    <col min="4" max="4" width="18.85546875" customWidth="1" outlineLevel="1"/>
    <col min="5" max="5" width="17" customWidth="1" outlineLevel="1"/>
    <col min="6" max="6" width="21" customWidth="1" outlineLevel="1"/>
    <col min="7" max="7" width="17" customWidth="1" outlineLevel="1"/>
    <col min="8" max="8" width="21.85546875" customWidth="1" outlineLevel="1"/>
    <col min="9" max="9" width="17" customWidth="1" outlineLevel="1"/>
  </cols>
  <sheetData>
    <row r="1" spans="2:9" ht="15.75" thickBot="1" x14ac:dyDescent="0.3"/>
    <row r="2" spans="2:9" ht="18.75" x14ac:dyDescent="0.3">
      <c r="B2" s="54" t="s">
        <v>20</v>
      </c>
      <c r="C2" s="46"/>
      <c r="D2" s="47"/>
      <c r="E2" s="47"/>
      <c r="F2" s="47"/>
      <c r="G2" s="47"/>
      <c r="H2" s="47"/>
      <c r="I2" s="47"/>
    </row>
    <row r="3" spans="2:9" ht="15.75" collapsed="1" x14ac:dyDescent="0.25">
      <c r="B3" s="48"/>
      <c r="C3" s="48"/>
      <c r="D3" s="53" t="s">
        <v>22</v>
      </c>
      <c r="E3" s="53" t="s">
        <v>17</v>
      </c>
      <c r="F3" s="53" t="s">
        <v>68</v>
      </c>
      <c r="G3" s="53" t="s">
        <v>70</v>
      </c>
      <c r="H3" s="53" t="s">
        <v>71</v>
      </c>
      <c r="I3" s="53" t="s">
        <v>72</v>
      </c>
    </row>
    <row r="4" spans="2:9" ht="56.25" hidden="1" outlineLevel="1" x14ac:dyDescent="0.25">
      <c r="B4" s="44"/>
      <c r="C4" s="44"/>
      <c r="D4" s="40"/>
      <c r="E4" s="45" t="s">
        <v>56</v>
      </c>
      <c r="F4" s="45" t="s">
        <v>69</v>
      </c>
      <c r="G4" s="45" t="s">
        <v>69</v>
      </c>
      <c r="H4" s="45" t="s">
        <v>69</v>
      </c>
      <c r="I4" s="45" t="s">
        <v>69</v>
      </c>
    </row>
    <row r="5" spans="2:9" x14ac:dyDescent="0.25">
      <c r="B5" s="49" t="s">
        <v>21</v>
      </c>
      <c r="C5" s="49"/>
      <c r="D5" s="43"/>
      <c r="E5" s="43"/>
      <c r="F5" s="43"/>
      <c r="G5" s="43"/>
      <c r="H5" s="43"/>
      <c r="I5" s="43"/>
    </row>
    <row r="6" spans="2:9" outlineLevel="1" x14ac:dyDescent="0.25">
      <c r="B6" s="50"/>
      <c r="C6" s="50" t="s">
        <v>0</v>
      </c>
      <c r="D6" s="41">
        <v>500</v>
      </c>
      <c r="E6" s="52">
        <v>500</v>
      </c>
      <c r="F6" s="52">
        <v>500</v>
      </c>
      <c r="G6" s="52">
        <v>500</v>
      </c>
      <c r="H6" s="52">
        <v>500</v>
      </c>
      <c r="I6" s="52">
        <v>504</v>
      </c>
    </row>
    <row r="7" spans="2:9" outlineLevel="1" x14ac:dyDescent="0.25">
      <c r="B7" s="50"/>
      <c r="C7" s="50" t="s">
        <v>35</v>
      </c>
      <c r="D7" s="41">
        <v>280</v>
      </c>
      <c r="E7" s="52">
        <v>280</v>
      </c>
      <c r="F7" s="52">
        <v>300</v>
      </c>
      <c r="G7" s="52">
        <v>280</v>
      </c>
      <c r="H7" s="52">
        <v>280</v>
      </c>
      <c r="I7" s="52">
        <v>280</v>
      </c>
    </row>
    <row r="8" spans="2:9" outlineLevel="1" x14ac:dyDescent="0.25">
      <c r="B8" s="50"/>
      <c r="C8" s="50" t="s">
        <v>57</v>
      </c>
      <c r="D8" s="41">
        <v>5</v>
      </c>
      <c r="E8" s="52">
        <v>5</v>
      </c>
      <c r="F8" s="52">
        <v>5</v>
      </c>
      <c r="G8" s="52">
        <v>5</v>
      </c>
      <c r="H8" s="52">
        <v>5</v>
      </c>
      <c r="I8" s="52">
        <v>5</v>
      </c>
    </row>
    <row r="9" spans="2:9" outlineLevel="1" x14ac:dyDescent="0.25">
      <c r="B9" s="50"/>
      <c r="C9" s="50" t="s">
        <v>58</v>
      </c>
      <c r="D9" s="41">
        <v>10</v>
      </c>
      <c r="E9" s="52">
        <v>10</v>
      </c>
      <c r="F9" s="52">
        <v>10</v>
      </c>
      <c r="G9" s="52">
        <v>10</v>
      </c>
      <c r="H9" s="52">
        <v>10</v>
      </c>
      <c r="I9" s="52">
        <v>10</v>
      </c>
    </row>
    <row r="10" spans="2:9" outlineLevel="1" x14ac:dyDescent="0.25">
      <c r="B10" s="50"/>
      <c r="C10" s="50" t="s">
        <v>59</v>
      </c>
      <c r="D10" s="41">
        <v>35</v>
      </c>
      <c r="E10" s="52">
        <v>35</v>
      </c>
      <c r="F10" s="52">
        <v>35</v>
      </c>
      <c r="G10" s="52">
        <v>35</v>
      </c>
      <c r="H10" s="52">
        <v>35</v>
      </c>
      <c r="I10" s="52">
        <v>35</v>
      </c>
    </row>
    <row r="11" spans="2:9" outlineLevel="1" x14ac:dyDescent="0.25">
      <c r="B11" s="50"/>
      <c r="C11" s="50" t="s">
        <v>60</v>
      </c>
      <c r="D11" s="41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</row>
    <row r="12" spans="2:9" outlineLevel="1" x14ac:dyDescent="0.25">
      <c r="B12" s="50"/>
      <c r="C12" s="50" t="s">
        <v>61</v>
      </c>
      <c r="D12" s="41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</row>
    <row r="13" spans="2:9" outlineLevel="1" x14ac:dyDescent="0.25">
      <c r="B13" s="50"/>
      <c r="C13" s="50" t="s">
        <v>62</v>
      </c>
      <c r="D13" s="41">
        <v>9</v>
      </c>
      <c r="E13" s="52">
        <v>9</v>
      </c>
      <c r="F13" s="52">
        <v>9</v>
      </c>
      <c r="G13" s="52">
        <v>8</v>
      </c>
      <c r="H13" s="52">
        <v>9</v>
      </c>
      <c r="I13" s="52">
        <v>9</v>
      </c>
    </row>
    <row r="14" spans="2:9" outlineLevel="1" x14ac:dyDescent="0.25">
      <c r="B14" s="50"/>
      <c r="C14" s="50" t="s">
        <v>63</v>
      </c>
      <c r="D14" s="41">
        <v>3</v>
      </c>
      <c r="E14" s="52">
        <v>3</v>
      </c>
      <c r="F14" s="52">
        <v>3</v>
      </c>
      <c r="G14" s="52">
        <v>3</v>
      </c>
      <c r="H14" s="52">
        <v>3</v>
      </c>
      <c r="I14" s="52">
        <v>3</v>
      </c>
    </row>
    <row r="15" spans="2:9" outlineLevel="1" x14ac:dyDescent="0.25">
      <c r="B15" s="50"/>
      <c r="C15" s="50" t="s">
        <v>64</v>
      </c>
      <c r="D15" s="41">
        <v>7.5</v>
      </c>
      <c r="E15" s="52">
        <v>7.5</v>
      </c>
      <c r="F15" s="52">
        <v>7.5</v>
      </c>
      <c r="G15" s="52">
        <v>6.5</v>
      </c>
      <c r="H15" s="52">
        <v>7.5</v>
      </c>
      <c r="I15" s="52">
        <v>7.5</v>
      </c>
    </row>
    <row r="16" spans="2:9" outlineLevel="1" x14ac:dyDescent="0.25">
      <c r="B16" s="50"/>
      <c r="C16" s="50" t="s">
        <v>65</v>
      </c>
      <c r="D16" s="41">
        <v>6</v>
      </c>
      <c r="E16" s="52">
        <v>6</v>
      </c>
      <c r="F16" s="52">
        <v>6</v>
      </c>
      <c r="G16" s="52">
        <v>6</v>
      </c>
      <c r="H16" s="52">
        <v>6</v>
      </c>
      <c r="I16" s="52">
        <v>6</v>
      </c>
    </row>
    <row r="17" spans="2:9" outlineLevel="1" x14ac:dyDescent="0.25">
      <c r="B17" s="50"/>
      <c r="C17" s="50" t="s">
        <v>66</v>
      </c>
      <c r="D17" s="41">
        <v>8</v>
      </c>
      <c r="E17" s="52">
        <v>8</v>
      </c>
      <c r="F17" s="52">
        <v>8</v>
      </c>
      <c r="G17" s="52">
        <v>7</v>
      </c>
      <c r="H17" s="52">
        <v>8</v>
      </c>
      <c r="I17" s="52">
        <v>8</v>
      </c>
    </row>
    <row r="18" spans="2:9" outlineLevel="1" x14ac:dyDescent="0.25">
      <c r="B18" s="50"/>
      <c r="C18" s="50" t="s">
        <v>67</v>
      </c>
      <c r="D18" s="41">
        <v>25</v>
      </c>
      <c r="E18" s="52">
        <v>25</v>
      </c>
      <c r="F18" s="52">
        <v>25</v>
      </c>
      <c r="G18" s="52">
        <v>25</v>
      </c>
      <c r="H18" s="52">
        <v>23</v>
      </c>
      <c r="I18" s="52">
        <v>25</v>
      </c>
    </row>
    <row r="19" spans="2:9" outlineLevel="1" x14ac:dyDescent="0.25">
      <c r="B19" s="50"/>
      <c r="C19" s="50" t="s">
        <v>53</v>
      </c>
      <c r="D19" s="41">
        <v>10</v>
      </c>
      <c r="E19" s="52">
        <v>10</v>
      </c>
      <c r="F19" s="52">
        <v>10</v>
      </c>
      <c r="G19" s="52">
        <v>10</v>
      </c>
      <c r="H19" s="52">
        <v>10</v>
      </c>
      <c r="I19" s="52">
        <v>10</v>
      </c>
    </row>
    <row r="20" spans="2:9" outlineLevel="1" x14ac:dyDescent="0.25">
      <c r="B20" s="50"/>
      <c r="C20" s="50" t="s">
        <v>54</v>
      </c>
      <c r="D20" s="41">
        <v>100</v>
      </c>
      <c r="E20" s="52">
        <v>100</v>
      </c>
      <c r="F20" s="52">
        <v>100</v>
      </c>
      <c r="G20" s="52">
        <v>100</v>
      </c>
      <c r="H20" s="52">
        <v>100</v>
      </c>
      <c r="I20" s="52">
        <v>100</v>
      </c>
    </row>
    <row r="21" spans="2:9" outlineLevel="1" x14ac:dyDescent="0.25">
      <c r="B21" s="50"/>
      <c r="C21" s="50" t="s">
        <v>55</v>
      </c>
      <c r="D21" s="41">
        <v>85</v>
      </c>
      <c r="E21" s="52">
        <v>85</v>
      </c>
      <c r="F21" s="52">
        <v>85</v>
      </c>
      <c r="G21" s="52">
        <v>85</v>
      </c>
      <c r="H21" s="52">
        <v>85</v>
      </c>
      <c r="I21" s="52">
        <v>85</v>
      </c>
    </row>
    <row r="22" spans="2:9" x14ac:dyDescent="0.25">
      <c r="B22" s="49" t="s">
        <v>23</v>
      </c>
      <c r="C22" s="49"/>
      <c r="D22" s="43"/>
      <c r="E22" s="43"/>
      <c r="F22" s="43"/>
      <c r="G22" s="43"/>
      <c r="H22" s="43"/>
      <c r="I22" s="43"/>
    </row>
    <row r="23" spans="2:9" ht="15.75" outlineLevel="1" thickBot="1" x14ac:dyDescent="0.3">
      <c r="B23" s="51"/>
      <c r="C23" s="51" t="s">
        <v>52</v>
      </c>
      <c r="D23" s="42">
        <v>22540</v>
      </c>
      <c r="E23" s="42">
        <v>22540</v>
      </c>
      <c r="F23" s="42">
        <v>24150</v>
      </c>
      <c r="G23" s="42">
        <v>25340</v>
      </c>
      <c r="H23" s="42">
        <v>23100</v>
      </c>
      <c r="I23" s="42">
        <v>23660</v>
      </c>
    </row>
    <row r="24" spans="2:9" x14ac:dyDescent="0.25">
      <c r="B24" t="s">
        <v>24</v>
      </c>
    </row>
    <row r="25" spans="2:9" x14ac:dyDescent="0.25">
      <c r="B25" t="s">
        <v>25</v>
      </c>
    </row>
    <row r="26" spans="2:9" x14ac:dyDescent="0.25">
      <c r="B26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workbookViewId="0"/>
  </sheetViews>
  <sheetFormatPr baseColWidth="10" defaultRowHeight="15" x14ac:dyDescent="0.25"/>
  <cols>
    <col min="1" max="1" width="18.42578125" customWidth="1"/>
    <col min="2" max="2" width="14" bestFit="1" customWidth="1"/>
    <col min="3" max="3" width="9.7109375" customWidth="1"/>
    <col min="5" max="5" width="13.42578125" customWidth="1"/>
    <col min="6" max="6" width="11.42578125" customWidth="1"/>
    <col min="7" max="7" width="18.85546875" bestFit="1" customWidth="1"/>
    <col min="8" max="8" width="12.28515625" customWidth="1"/>
    <col min="11" max="11" width="13.28515625" bestFit="1" customWidth="1"/>
    <col min="12" max="12" width="12" bestFit="1" customWidth="1"/>
  </cols>
  <sheetData>
    <row r="1" spans="1:7" x14ac:dyDescent="0.25">
      <c r="A1" s="31" t="s">
        <v>31</v>
      </c>
    </row>
    <row r="2" spans="1:7" ht="18.75" x14ac:dyDescent="0.3">
      <c r="A2" s="70" t="s">
        <v>76</v>
      </c>
      <c r="B2" s="17"/>
      <c r="C2" s="17"/>
      <c r="D2" s="17"/>
      <c r="E2" s="17"/>
    </row>
    <row r="3" spans="1:7" ht="19.5" customHeight="1" thickBot="1" x14ac:dyDescent="0.3">
      <c r="A3" s="13" t="s">
        <v>5</v>
      </c>
      <c r="B3" s="14" t="s">
        <v>6</v>
      </c>
      <c r="C3" s="14" t="s">
        <v>9</v>
      </c>
      <c r="D3" s="14" t="s">
        <v>8</v>
      </c>
      <c r="E3" s="14" t="s">
        <v>7</v>
      </c>
      <c r="G3" s="71"/>
    </row>
    <row r="4" spans="1:7" ht="15.75" thickBot="1" x14ac:dyDescent="0.3">
      <c r="A4" s="12">
        <v>1</v>
      </c>
      <c r="B4" s="18">
        <v>4000</v>
      </c>
      <c r="C4" s="16">
        <v>0.04</v>
      </c>
      <c r="D4" s="1">
        <f t="shared" ref="D4:D13" si="0">B4*$C$4</f>
        <v>160</v>
      </c>
      <c r="E4" s="11">
        <f>B4+D4</f>
        <v>4160</v>
      </c>
    </row>
    <row r="5" spans="1:7" x14ac:dyDescent="0.25">
      <c r="A5" s="12">
        <v>2</v>
      </c>
      <c r="B5" s="1">
        <f>E4</f>
        <v>4160</v>
      </c>
      <c r="C5" s="10"/>
      <c r="D5" s="1">
        <f t="shared" si="0"/>
        <v>166.4</v>
      </c>
      <c r="E5" s="11">
        <f t="shared" ref="E5:E13" si="1">B5+D5</f>
        <v>4326.3999999999996</v>
      </c>
    </row>
    <row r="6" spans="1:7" x14ac:dyDescent="0.25">
      <c r="A6" s="12">
        <v>3</v>
      </c>
      <c r="B6" s="1">
        <f t="shared" ref="B6:B13" si="2">E5</f>
        <v>4326.3999999999996</v>
      </c>
      <c r="C6" s="10"/>
      <c r="D6" s="1">
        <f t="shared" si="0"/>
        <v>173.05599999999998</v>
      </c>
      <c r="E6" s="11">
        <f t="shared" si="1"/>
        <v>4499.4559999999992</v>
      </c>
    </row>
    <row r="7" spans="1:7" x14ac:dyDescent="0.25">
      <c r="A7" s="12">
        <v>4</v>
      </c>
      <c r="B7" s="1">
        <f t="shared" si="2"/>
        <v>4499.4559999999992</v>
      </c>
      <c r="C7" s="10"/>
      <c r="D7" s="1">
        <f t="shared" si="0"/>
        <v>179.97823999999997</v>
      </c>
      <c r="E7" s="11">
        <f t="shared" si="1"/>
        <v>4679.4342399999996</v>
      </c>
    </row>
    <row r="8" spans="1:7" x14ac:dyDescent="0.25">
      <c r="A8" s="12">
        <v>5</v>
      </c>
      <c r="B8" s="1">
        <f t="shared" si="2"/>
        <v>4679.4342399999996</v>
      </c>
      <c r="C8" s="10"/>
      <c r="D8" s="1">
        <f t="shared" si="0"/>
        <v>187.17736959999999</v>
      </c>
      <c r="E8" s="11">
        <f t="shared" si="1"/>
        <v>4866.6116095999996</v>
      </c>
    </row>
    <row r="9" spans="1:7" x14ac:dyDescent="0.25">
      <c r="A9" s="12">
        <v>6</v>
      </c>
      <c r="B9" s="1">
        <f t="shared" si="2"/>
        <v>4866.6116095999996</v>
      </c>
      <c r="C9" s="10"/>
      <c r="D9" s="1">
        <f t="shared" si="0"/>
        <v>194.66446438399998</v>
      </c>
      <c r="E9" s="11">
        <f t="shared" si="1"/>
        <v>5061.2760739839996</v>
      </c>
    </row>
    <row r="10" spans="1:7" x14ac:dyDescent="0.25">
      <c r="A10" s="12">
        <v>7</v>
      </c>
      <c r="B10" s="1">
        <f t="shared" si="2"/>
        <v>5061.2760739839996</v>
      </c>
      <c r="C10" s="10"/>
      <c r="D10" s="1">
        <f t="shared" si="0"/>
        <v>202.45104295936</v>
      </c>
      <c r="E10" s="11">
        <f t="shared" si="1"/>
        <v>5263.7271169433598</v>
      </c>
    </row>
    <row r="11" spans="1:7" x14ac:dyDescent="0.25">
      <c r="A11" s="12">
        <v>8</v>
      </c>
      <c r="B11" s="1">
        <f t="shared" si="2"/>
        <v>5263.7271169433598</v>
      </c>
      <c r="C11" s="10"/>
      <c r="D11" s="1">
        <f t="shared" si="0"/>
        <v>210.54908467773438</v>
      </c>
      <c r="E11" s="11">
        <f t="shared" si="1"/>
        <v>5474.2762016210945</v>
      </c>
    </row>
    <row r="12" spans="1:7" ht="15.75" thickBot="1" x14ac:dyDescent="0.3">
      <c r="A12" s="12">
        <v>9</v>
      </c>
      <c r="B12" s="1">
        <f t="shared" si="2"/>
        <v>5474.2762016210945</v>
      </c>
      <c r="C12" s="10"/>
      <c r="D12" s="1">
        <f t="shared" si="0"/>
        <v>218.97104806484379</v>
      </c>
      <c r="E12" s="11">
        <f t="shared" si="1"/>
        <v>5693.2472496859382</v>
      </c>
    </row>
    <row r="13" spans="1:7" ht="15.75" thickBot="1" x14ac:dyDescent="0.3">
      <c r="A13" s="12">
        <v>10</v>
      </c>
      <c r="B13" s="1">
        <f t="shared" si="2"/>
        <v>5693.2472496859382</v>
      </c>
      <c r="C13" s="10"/>
      <c r="D13" s="1">
        <f t="shared" si="0"/>
        <v>227.72988998743753</v>
      </c>
      <c r="E13" s="15">
        <f t="shared" si="1"/>
        <v>5920.9771396733759</v>
      </c>
      <c r="F13" s="8" t="s">
        <v>75</v>
      </c>
    </row>
    <row r="15" spans="1:7" x14ac:dyDescent="0.25">
      <c r="A15" s="31" t="s">
        <v>32</v>
      </c>
    </row>
    <row r="16" spans="1:7" ht="18.75" x14ac:dyDescent="0.3">
      <c r="A16" s="9" t="s">
        <v>4</v>
      </c>
    </row>
    <row r="17" spans="1:5" x14ac:dyDescent="0.25">
      <c r="A17" s="2" t="s">
        <v>3</v>
      </c>
      <c r="B17" s="2"/>
    </row>
    <row r="18" spans="1:5" x14ac:dyDescent="0.25">
      <c r="A18" t="s">
        <v>2</v>
      </c>
      <c r="B18" s="7">
        <v>4000</v>
      </c>
      <c r="E18" s="6"/>
    </row>
    <row r="19" spans="1:5" ht="15.75" thickBot="1" x14ac:dyDescent="0.3">
      <c r="A19" t="s">
        <v>0</v>
      </c>
      <c r="B19" s="4">
        <v>74.999999999999986</v>
      </c>
    </row>
    <row r="20" spans="1:5" ht="15.75" thickBot="1" x14ac:dyDescent="0.3">
      <c r="A20" s="3" t="s">
        <v>1</v>
      </c>
      <c r="B20" s="5">
        <f>B18*B19</f>
        <v>299999.99999999994</v>
      </c>
      <c r="C20" s="8" t="s">
        <v>73</v>
      </c>
    </row>
    <row r="22" spans="1:5" ht="16.5" customHeight="1" x14ac:dyDescent="0.25"/>
    <row r="23" spans="1:5" ht="16.5" customHeight="1" x14ac:dyDescent="0.25"/>
  </sheetData>
  <dataConsolidate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6A5A-7196-4399-ABEA-C81DDB27FD7B}">
  <sheetPr>
    <tabColor theme="3"/>
  </sheetPr>
  <dimension ref="A1:H23"/>
  <sheetViews>
    <sheetView workbookViewId="0"/>
  </sheetViews>
  <sheetFormatPr baseColWidth="10" defaultRowHeight="15" x14ac:dyDescent="0.25"/>
  <cols>
    <col min="1" max="1" width="18.42578125" customWidth="1"/>
    <col min="2" max="2" width="14" bestFit="1" customWidth="1"/>
    <col min="3" max="3" width="9.7109375" customWidth="1"/>
    <col min="5" max="5" width="13.42578125" customWidth="1"/>
    <col min="6" max="6" width="11.42578125" customWidth="1"/>
    <col min="7" max="7" width="18.85546875" bestFit="1" customWidth="1"/>
    <col min="8" max="8" width="12.28515625" customWidth="1"/>
    <col min="11" max="11" width="13.28515625" bestFit="1" customWidth="1"/>
    <col min="12" max="12" width="12" bestFit="1" customWidth="1"/>
  </cols>
  <sheetData>
    <row r="1" spans="1:7" x14ac:dyDescent="0.25">
      <c r="A1" s="31" t="s">
        <v>31</v>
      </c>
    </row>
    <row r="2" spans="1:7" ht="18.75" x14ac:dyDescent="0.3">
      <c r="A2" s="70" t="s">
        <v>76</v>
      </c>
      <c r="B2" s="17"/>
      <c r="C2" s="17"/>
      <c r="D2" s="17"/>
      <c r="E2" s="17"/>
    </row>
    <row r="3" spans="1:7" ht="19.5" customHeight="1" thickBot="1" x14ac:dyDescent="0.3">
      <c r="A3" s="13" t="s">
        <v>5</v>
      </c>
      <c r="B3" s="14" t="s">
        <v>6</v>
      </c>
      <c r="C3" s="14" t="s">
        <v>9</v>
      </c>
      <c r="D3" s="14" t="s">
        <v>8</v>
      </c>
      <c r="E3" s="14" t="s">
        <v>7</v>
      </c>
      <c r="G3" s="71"/>
    </row>
    <row r="4" spans="1:7" ht="15.75" thickBot="1" x14ac:dyDescent="0.3">
      <c r="A4" s="12">
        <v>1</v>
      </c>
      <c r="B4" s="18">
        <v>6755.6416882579852</v>
      </c>
      <c r="C4" s="16">
        <v>0.04</v>
      </c>
      <c r="D4" s="1">
        <f t="shared" ref="D4:D13" si="0">B4*$C$4</f>
        <v>270.22566753031941</v>
      </c>
      <c r="E4" s="11">
        <f>B4+D4</f>
        <v>7025.8673557883048</v>
      </c>
    </row>
    <row r="5" spans="1:7" x14ac:dyDescent="0.25">
      <c r="A5" s="12">
        <v>2</v>
      </c>
      <c r="B5" s="1">
        <f>E4</f>
        <v>7025.8673557883048</v>
      </c>
      <c r="C5" s="10"/>
      <c r="D5" s="1">
        <f t="shared" si="0"/>
        <v>281.03469423153223</v>
      </c>
      <c r="E5" s="11">
        <f t="shared" ref="E5:E13" si="1">B5+D5</f>
        <v>7306.9020500198367</v>
      </c>
    </row>
    <row r="6" spans="1:7" x14ac:dyDescent="0.25">
      <c r="A6" s="12">
        <v>3</v>
      </c>
      <c r="B6" s="1">
        <f t="shared" ref="B6:B13" si="2">E5</f>
        <v>7306.9020500198367</v>
      </c>
      <c r="C6" s="10"/>
      <c r="D6" s="1">
        <f t="shared" si="0"/>
        <v>292.27608200079345</v>
      </c>
      <c r="E6" s="11">
        <f t="shared" si="1"/>
        <v>7599.1781320206301</v>
      </c>
    </row>
    <row r="7" spans="1:7" x14ac:dyDescent="0.25">
      <c r="A7" s="12">
        <v>4</v>
      </c>
      <c r="B7" s="1">
        <f t="shared" si="2"/>
        <v>7599.1781320206301</v>
      </c>
      <c r="C7" s="10"/>
      <c r="D7" s="1">
        <f t="shared" si="0"/>
        <v>303.9671252808252</v>
      </c>
      <c r="E7" s="11">
        <f t="shared" si="1"/>
        <v>7903.1452573014549</v>
      </c>
    </row>
    <row r="8" spans="1:7" x14ac:dyDescent="0.25">
      <c r="A8" s="12">
        <v>5</v>
      </c>
      <c r="B8" s="1">
        <f t="shared" si="2"/>
        <v>7903.1452573014549</v>
      </c>
      <c r="C8" s="10"/>
      <c r="D8" s="1">
        <f t="shared" si="0"/>
        <v>316.12581029205819</v>
      </c>
      <c r="E8" s="11">
        <f t="shared" si="1"/>
        <v>8219.2710675935123</v>
      </c>
    </row>
    <row r="9" spans="1:7" x14ac:dyDescent="0.25">
      <c r="A9" s="12">
        <v>6</v>
      </c>
      <c r="B9" s="1">
        <f t="shared" si="2"/>
        <v>8219.2710675935123</v>
      </c>
      <c r="C9" s="10"/>
      <c r="D9" s="1">
        <f t="shared" si="0"/>
        <v>328.77084270374047</v>
      </c>
      <c r="E9" s="11">
        <f t="shared" si="1"/>
        <v>8548.0419102972519</v>
      </c>
    </row>
    <row r="10" spans="1:7" x14ac:dyDescent="0.25">
      <c r="A10" s="12">
        <v>7</v>
      </c>
      <c r="B10" s="1">
        <f t="shared" si="2"/>
        <v>8548.0419102972519</v>
      </c>
      <c r="C10" s="10"/>
      <c r="D10" s="1">
        <f t="shared" si="0"/>
        <v>341.92167641189008</v>
      </c>
      <c r="E10" s="11">
        <f t="shared" si="1"/>
        <v>8889.963586709142</v>
      </c>
    </row>
    <row r="11" spans="1:7" x14ac:dyDescent="0.25">
      <c r="A11" s="12">
        <v>8</v>
      </c>
      <c r="B11" s="1">
        <f t="shared" si="2"/>
        <v>8889.963586709142</v>
      </c>
      <c r="C11" s="10"/>
      <c r="D11" s="1">
        <f t="shared" si="0"/>
        <v>355.59854346836568</v>
      </c>
      <c r="E11" s="11">
        <f t="shared" si="1"/>
        <v>9245.5621301775082</v>
      </c>
    </row>
    <row r="12" spans="1:7" ht="15.75" thickBot="1" x14ac:dyDescent="0.3">
      <c r="A12" s="12">
        <v>9</v>
      </c>
      <c r="B12" s="1">
        <f t="shared" si="2"/>
        <v>9245.5621301775082</v>
      </c>
      <c r="C12" s="10"/>
      <c r="D12" s="1">
        <f t="shared" si="0"/>
        <v>369.82248520710033</v>
      </c>
      <c r="E12" s="11">
        <f t="shared" si="1"/>
        <v>9615.384615384608</v>
      </c>
    </row>
    <row r="13" spans="1:7" ht="15.75" thickBot="1" x14ac:dyDescent="0.3">
      <c r="A13" s="12">
        <v>10</v>
      </c>
      <c r="B13" s="1">
        <f t="shared" si="2"/>
        <v>9615.384615384608</v>
      </c>
      <c r="C13" s="10"/>
      <c r="D13" s="1">
        <f t="shared" si="0"/>
        <v>384.6153846153843</v>
      </c>
      <c r="E13" s="15">
        <f t="shared" si="1"/>
        <v>9999.9999999999927</v>
      </c>
    </row>
    <row r="15" spans="1:7" x14ac:dyDescent="0.25">
      <c r="A15" s="31" t="s">
        <v>32</v>
      </c>
    </row>
    <row r="16" spans="1:7" ht="18.75" x14ac:dyDescent="0.3">
      <c r="A16" s="9" t="s">
        <v>4</v>
      </c>
    </row>
    <row r="17" spans="1:8" x14ac:dyDescent="0.25">
      <c r="A17" s="2" t="s">
        <v>3</v>
      </c>
      <c r="B17" s="2"/>
      <c r="G17" s="2" t="s">
        <v>3</v>
      </c>
      <c r="H17" s="2"/>
    </row>
    <row r="18" spans="1:8" x14ac:dyDescent="0.25">
      <c r="A18" t="s">
        <v>2</v>
      </c>
      <c r="B18" s="7">
        <v>5000</v>
      </c>
      <c r="G18" t="s">
        <v>2</v>
      </c>
      <c r="H18" s="7">
        <v>4000</v>
      </c>
    </row>
    <row r="19" spans="1:8" ht="15.75" thickBot="1" x14ac:dyDescent="0.3">
      <c r="A19" t="s">
        <v>0</v>
      </c>
      <c r="B19" s="4">
        <v>60</v>
      </c>
      <c r="G19" t="s">
        <v>0</v>
      </c>
      <c r="H19" s="4">
        <v>74.999999999999986</v>
      </c>
    </row>
    <row r="20" spans="1:8" ht="15.75" thickBot="1" x14ac:dyDescent="0.3">
      <c r="A20" s="3" t="s">
        <v>1</v>
      </c>
      <c r="B20" s="5">
        <f>B18*B19</f>
        <v>300000</v>
      </c>
      <c r="G20" s="3" t="s">
        <v>1</v>
      </c>
      <c r="H20" s="5">
        <f>H18*H19</f>
        <v>299999.99999999994</v>
      </c>
    </row>
    <row r="22" spans="1:8" ht="16.5" customHeight="1" x14ac:dyDescent="0.25"/>
    <row r="23" spans="1:8" ht="16.5" customHeight="1" x14ac:dyDescent="0.25"/>
  </sheetData>
  <dataConsolidate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51</vt:i4>
      </vt:variant>
    </vt:vector>
  </HeadingPairs>
  <TitlesOfParts>
    <vt:vector size="59" baseType="lpstr">
      <vt:lpstr>Sparplan </vt:lpstr>
      <vt:lpstr>Sparplan  Lösung</vt:lpstr>
      <vt:lpstr>Szenariobericht</vt:lpstr>
      <vt:lpstr>Ergebnisplanung</vt:lpstr>
      <vt:lpstr>Ergebnisplanung Lösung</vt:lpstr>
      <vt:lpstr>Szenariobericht Ergebnisplanung</vt:lpstr>
      <vt:lpstr>Zielwertsuche</vt:lpstr>
      <vt:lpstr>Zielwertsuche Lösung</vt:lpstr>
      <vt:lpstr>'Ergebnisplanung Lösung'!Absatzmenge</vt:lpstr>
      <vt:lpstr>Absatzmenge</vt:lpstr>
      <vt:lpstr>'Sparplan '!Auszahlung</vt:lpstr>
      <vt:lpstr>'Sparplan  Lösung'!Auszahlung</vt:lpstr>
      <vt:lpstr>'Ergebnisplanung Lösung'!EKPreis1</vt:lpstr>
      <vt:lpstr>EKPreis1</vt:lpstr>
      <vt:lpstr>'Ergebnisplanung Lösung'!EKPreis2</vt:lpstr>
      <vt:lpstr>EKPreis2</vt:lpstr>
      <vt:lpstr>'Ergebnisplanung Lösung'!Ergebnis</vt:lpstr>
      <vt:lpstr>Ergebnis</vt:lpstr>
      <vt:lpstr>'Sparplan '!KEST</vt:lpstr>
      <vt:lpstr>'Sparplan  Lösung'!KEST</vt:lpstr>
      <vt:lpstr>'Ergebnisplanung Lösung'!Lagerung</vt:lpstr>
      <vt:lpstr>Lagerung</vt:lpstr>
      <vt:lpstr>'Ergebnisplanung Lösung'!Lohn1</vt:lpstr>
      <vt:lpstr>Lohn1</vt:lpstr>
      <vt:lpstr>'Ergebnisplanung Lösung'!Lohn2</vt:lpstr>
      <vt:lpstr>Lohn2</vt:lpstr>
      <vt:lpstr>'Ergebnisplanung Lösung'!Lohn3</vt:lpstr>
      <vt:lpstr>Lohn3</vt:lpstr>
      <vt:lpstr>Material1</vt:lpstr>
      <vt:lpstr>Material2</vt:lpstr>
      <vt:lpstr>Materialkosten</vt:lpstr>
      <vt:lpstr>'Ergebnisplanung Lösung'!Menge1</vt:lpstr>
      <vt:lpstr>Menge1</vt:lpstr>
      <vt:lpstr>'Ergebnisplanung Lösung'!Menge2</vt:lpstr>
      <vt:lpstr>Menge2</vt:lpstr>
      <vt:lpstr>Mitarbeiter1</vt:lpstr>
      <vt:lpstr>Mitarbeiter2</vt:lpstr>
      <vt:lpstr>Mitarbeiter3</vt:lpstr>
      <vt:lpstr>'Sparplan '!Nettoertrag</vt:lpstr>
      <vt:lpstr>'Sparplan  Lösung'!Nettoertrag</vt:lpstr>
      <vt:lpstr>'Sparplan '!Spareinlage</vt:lpstr>
      <vt:lpstr>'Sparplan  Lösung'!Spareinlage</vt:lpstr>
      <vt:lpstr>'Ergebnisplanung Lösung'!Stunden1</vt:lpstr>
      <vt:lpstr>Stunden1</vt:lpstr>
      <vt:lpstr>'Ergebnisplanung Lösung'!Stunden2</vt:lpstr>
      <vt:lpstr>Stunden2</vt:lpstr>
      <vt:lpstr>'Ergebnisplanung Lösung'!Stunden3</vt:lpstr>
      <vt:lpstr>Stunden3</vt:lpstr>
      <vt:lpstr>'Ergebnisplanung Lösung'!Transport</vt:lpstr>
      <vt:lpstr>Transport</vt:lpstr>
      <vt:lpstr>Umsatz</vt:lpstr>
      <vt:lpstr>'Ergebnisplanung Lösung'!Verkaufspreis</vt:lpstr>
      <vt:lpstr>Verkaufspreis</vt:lpstr>
      <vt:lpstr>'Ergebnisplanung Lösung'!Verpackung</vt:lpstr>
      <vt:lpstr>Verpackung</vt:lpstr>
      <vt:lpstr>'Ergebnisplanung Lösung'!Versicherung</vt:lpstr>
      <vt:lpstr>Versicherung</vt:lpstr>
      <vt:lpstr>'Sparplan '!Zinssatz</vt:lpstr>
      <vt:lpstr>'Sparplan  Lösung'!Zinssatz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Was-wäre-wenn-Analysen</dc:subject>
  <dc:creator>ZID/Dagmar Serb</dc:creator>
  <cp:keywords>Übungsdatei</cp:keywords>
  <cp:lastModifiedBy>Dagmar Serb</cp:lastModifiedBy>
  <dcterms:created xsi:type="dcterms:W3CDTF">2012-02-29T09:29:30Z</dcterms:created>
  <dcterms:modified xsi:type="dcterms:W3CDTF">2019-04-03T09:14:21Z</dcterms:modified>
  <cp:category>Schulungen</cp:category>
  <cp:contentStatus>V.01</cp:contentStatus>
</cp:coreProperties>
</file>